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<sst xmlns="http://schemas.openxmlformats.org/spreadsheetml/2006/main" count="3171" uniqueCount="460">
  <si>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</si>
  <si>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</si>
  <si>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</si>
  <si>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</si>
  <si>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</si>
  <si>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</si>
  <si>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</si>
  <si>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</si>
  <si>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</si>
  <si>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</si>
  <si>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</si>
  <si>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</si>
  <si>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</si>
  <si>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</si>
  <si>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</si>
  <si>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</si>
  <si>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</si>
  <si>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</si>
  <si>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</si>
  <si>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</si>
  <si>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</si>
  <si>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</si>
  <si>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</si>
  <si>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</si>
  <si>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</si>
  <si>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</si>
  <si>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</si>
  <si>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</si>
  <si>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</si>
  <si>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</si>
  <si>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</si>
  <si>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</si>
  <si>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</si>
  <si>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</si>
  <si>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</si>
  <si>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</si>
  <si>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</si>
  <si>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</si>
  <si>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</si>
  <si>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</si>
  <si>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</si>
  <si>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</si>
  <si>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</si>
  <si>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</si>
  <si>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</si>
  <si>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</si>
  <si>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</si>
  <si>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</si>
  <si>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</si>
  <si>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</si>
  <si>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</si>
  <si>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</si>
  <si>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</si>
  <si>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</si>
  <si>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</si>
  <si>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</si>
  <si>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</si>
  <si>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</si>
  <si>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</si>
  <si>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</si>
  <si>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</si>
  <si>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</si>
  <si>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</si>
  <si>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</si>
  <si>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</si>
  <si>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</si>
  <si>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</si>
  <si>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</si>
  <si>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</si>
  <si>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</si>
  <si>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</si>
  <si>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</si>
  <si>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</si>
  <si>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</si>
  <si>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</si>
  <si>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</si>
  <si>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</si>
  <si>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</si>
  <si>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</si>
  <si>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</si>
  <si>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</si>
  <si>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</si>
  <si>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</si>
  <si>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</si>
  <si>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</si>
  <si>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</si>
  <si>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</si>
  <si>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</si>
  <si>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</si>
  <si>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</si>
  <si>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</si>
  <si>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</si>
  <si>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</si>
  <si>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</si>
  <si>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</si>
  <si>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</si>
  <si>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</si>
  <si>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</si>
  <si>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</si>
  <si>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</si>
  <si>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</si>
  <si>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</si>
  <si>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</si>
  <si>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</si>
  <si>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</si>
  <si>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</si>
  <si>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</si>
  <si>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</si>
  <si>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</si>
  <si>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</si>
  <si>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</si>
  <si>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</si>
  <si>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</si>
  <si>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</si>
  <si>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</si>
  <si>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</si>
  <si>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</si>
  <si>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</si>
  <si>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</si>
  <si>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</si>
  <si>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</si>
  <si>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</si>
  <si>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</si>
  <si>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</si>
  <si>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</si>
  <si>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</si>
  <si>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</si>
  <si>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</si>
  <si>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</si>
  <si>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</si>
  <si>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</si>
  <si>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</si>
  <si>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</si>
  <si>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</si>
  <si>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</si>
  <si>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</si>
  <si>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</si>
  <si>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</si>
  <si>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</si>
  <si>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</si>
  <si>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</si>
  <si>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</si>
  <si>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</si>
  <si>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</si>
  <si>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</si>
  <si>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</si>
  <si>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</si>
  <si>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</si>
  <si>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</si>
  <si>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</si>
  <si>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</si>
  <si>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</si>
  <si>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</si>
  <si>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</si>
  <si>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</si>
  <si>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</si>
  <si>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</si>
  <si>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</si>
  <si>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</si>
  <si>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</si>
  <si>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</si>
  <si>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</si>
  <si>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</si>
  <si>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</si>
  <si>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</si>
  <si>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</si>
  <si>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</si>
  <si>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</si>
  <si>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</si>
  <si>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</si>
  <si>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</si>
  <si>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</si>
  <si>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</si>
  <si>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</si>
  <si>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</si>
  <si>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</si>
  <si>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</si>
  <si>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</si>
  <si>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</si>
  <si>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</si>
  <si>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</si>
  <si>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</si>
  <si>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</si>
  <si>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</si>
  <si>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</si>
  <si>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</si>
  <si>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</si>
  <si>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</si>
  <si>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</si>
  <si>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</si>
  <si>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</si>
  <si>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</si>
  <si>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</si>
  <si>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</si>
  <si>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</si>
  <si>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</si>
  <si>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</si>
  <si>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</si>
  <si>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</si>
  <si>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</si>
  <si>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</si>
  <si>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</si>
  <si>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</si>
  <si>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</si>
  <si>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</si>
  <si>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</si>
  <si>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</si>
  <si>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</si>
  <si>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</si>
  <si>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</si>
  <si>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</si>
  <si>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</si>
  <si>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</si>
  <si>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</si>
  <si>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</si>
  <si>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</si>
  <si>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</si>
  <si>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</si>
  <si>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</si>
  <si>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</si>
  <si>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</si>
  <si>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</si>
  <si>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</si>
  <si>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</si>
  <si>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</si>
  <si>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</si>
  <si>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</si>
  <si>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</si>
  <si>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</si>
  <si>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</si>
  <si>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</si>
  <si>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</si>
  <si>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</si>
  <si>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</si>
  <si>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</si>
  <si>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</si>
  <si>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</si>
  <si>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</si>
  <si>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</si>
  <si>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</si>
  <si>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</si>
  <si>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</si>
  <si>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</si>
  <si>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</si>
  <si>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</si>
  <si>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</si>
  <si>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</si>
  <si>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</si>
  <si>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</si>
  <si>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</si>
  <si>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</si>
  <si>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</si>
  <si>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</si>
  <si>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</si>
  <si>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</si>
  <si>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</si>
  <si>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</si>
  <si>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</si>
  <si>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</si>
  <si>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</si>
  <si>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</si>
  <si>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</si>
  <si>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</si>
  <si>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</si>
  <si>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</si>
  <si>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</si>
  <si>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</si>
  <si>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</si>
  <si>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</si>
  <si>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</si>
  <si>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</si>
  <si>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</si>
  <si>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</si>
  <si>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</si>
  <si>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</si>
  <si>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</si>
  <si>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</si>
  <si>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</si>
  <si>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</si>
  <si>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</si>
  <si>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</si>
  <si>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</si>
  <si>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</si>
  <si>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</si>
  <si>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</si>
  <si>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</si>
  <si>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</si>
  <si>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</si>
  <si>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</si>
  <si>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</si>
  <si>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</si>
  <si>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</si>
  <si>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</si>
  <si>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</si>
  <si>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</si>
  <si>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</si>
  <si>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</si>
  <si>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</si>
  <si>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</si>
  <si>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</si>
  <si>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</si>
  <si>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</si>
  <si>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</si>
  <si>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</si>
  <si>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</si>
  <si>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</si>
  <si>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</si>
  <si>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</si>
  <si>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</si>
  <si>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</si>
  <si>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</si>
  <si>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</si>
  <si>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</si>
  <si>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</si>
  <si>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</si>
  <si>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</si>
  <si>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</si>
  <si>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</si>
  <si>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</si>
  <si>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</si>
  <si>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</si>
  <si>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</si>
  <si>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</si>
  <si>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</si>
  <si>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</si>
  <si>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</si>
  <si>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</si>
  <si>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</si>
  <si>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</si>
  <si>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</si>
  <si>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</si>
  <si>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</si>
  <si>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</si>
  <si>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</si>
  <si>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</si>
  <si>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</si>
  <si>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</si>
  <si>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</si>
  <si>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</si>
  <si>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</si>
  <si>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</si>
  <si>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</si>
  <si>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</si>
  <si>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</si>
  <si>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</si>
  <si>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</si>
  <si>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</si>
  <si>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</si>
  <si>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</si>
  <si>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</si>
  <si>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</si>
  <si>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</si>
  <si>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</si>
  <si>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</si>
  <si>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</si>
  <si>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</si>
  <si>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</si>
  <si>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</si>
  <si>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</si>
  <si>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</si>
  <si>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</si>
  <si>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</si>
  <si>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</si>
  <si>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</si>
  <si>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</si>
  <si>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</si>
  <si>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</si>
  <si>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</si>
  <si>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</si>
  <si>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</si>
  <si>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</si>
  <si>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</si>
  <si>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</si>
  <si>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</si>
  <si>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</si>
  <si>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</si>
  <si>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</si>
  <si>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</si>
  <si>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</si>
  <si>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</si>
  <si>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</si>
  <si>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</si>
  <si>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</si>
  <si>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</si>
  <si>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</si>
  <si>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</si>
  <si>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</si>
  <si>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</si>
  <si>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</si>
  <si>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</si>
  <si>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</si>
  <si>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</si>
  <si>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</si>
  <si>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</si>
  <si>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</si>
  <si>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</si>
  <si>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</si>
  <si>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</si>
  <si>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</si>
  <si>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</si>
  <si>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</si>
  <si>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</si>
  <si>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</si>
  <si>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</si>
  <si>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</si>
  <si>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</si>
  <si>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</si>
  <si>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</si>
  <si>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</si>
  <si>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</si>
  <si>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</si>
  <si>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</si>
  <si>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</si>
  <si>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</si>
  <si>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</si>
  <si>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</si>
  <si>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</si>
  <si>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</si>
  <si>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</si>
  <si>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</si>
  <si>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</si>
  <si>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</si>
  <si>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</si>
  <si>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</si>
  <si>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</si>
  <si>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</si>
  <si>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</si>
  <si>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</si>
  <si>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</si>
  <si>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</si>
  <si>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</si>
  <si>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</si>
  <si>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</si>
  <si>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</si>
  <si>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</si>
  <si>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</si>
  <si>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</si>
  <si>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</si>
  <si>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</si>
  <si>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</si>
  <si>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</si>
  <si>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</si>
  <si>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</si>
  <si>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</si>
  <si>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</si>
  <si>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横浜市中区本町６丁目50番地の10</t>
  </si>
  <si>
    <t>横浜市水道事業管理者
水道局長　 山    岡　 秀　  一</t>
  </si>
  <si>
    <t>横浜市水道局小雀浄水場</t>
  </si>
  <si>
    <t>横浜市戸塚区小雀町２４７０番地</t>
  </si>
  <si>
    <t>045(851)1731</t>
  </si>
  <si>
    <t>横浜市長</t>
  </si>
  <si>
    <t>上水道及び工業用水事業</t>
  </si>
  <si>
    <t>045-851-1731</t>
  </si>
  <si>
    <t>・浄水汚泥；資料１、２のとおり
・その他；委託処理</t>
    <phoneticPr fontId="3"/>
  </si>
  <si>
    <t>資料３のとおり</t>
    <phoneticPr fontId="3"/>
  </si>
  <si>
    <t>資料４のとおり
場内から排出されている産業廃棄物は横浜市資源循環局の指導に基づいて分別し、再生比率を高めるよう委託処理を実施している。</t>
    <phoneticPr fontId="3"/>
  </si>
  <si>
    <t>資料５のとおり
場内から排出されている産業廃棄物は横浜市資源循環局の指導に基づいて分別し、再生比率を高めるよう委託処理を実施している。</t>
    <phoneticPr fontId="3"/>
  </si>
  <si>
    <t>上水及び工業用水道における汚泥の発生量は、原水水質（濁度等）に大きく起因するため、発生量をコントロールすることは困難な課題である。
ただし、それ以外の廃棄物の発生については、グリーン購入や適切な分別により発生抑制に努めていく。</t>
    <rPh sb="94" eb="96">
      <t>テキセツ</t>
    </rPh>
    <rPh sb="97" eb="99">
      <t>ブンベツ</t>
    </rPh>
    <phoneticPr fontId="3"/>
  </si>
  <si>
    <t>グリーン購入等による発生抑制</t>
    <phoneticPr fontId="3"/>
  </si>
  <si>
    <t>令和  ６ 年   ６ 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</si>
</sst>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Z31" sqref="Z3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459</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450</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449</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2003</v>
      </c>
      <c r="Q49" s="726"/>
      <c r="R49" s="726"/>
      <c r="S49" s="726"/>
      <c r="T49" s="726"/>
      <c r="U49" s="727"/>
    </row>
    <row r="50" spans="3:54" ht="26.25" customHeight="1" x14ac:dyDescent="0.15">
      <c r="C50" s="697" t="s">
        <v>11</v>
      </c>
      <c r="D50" s="698"/>
      <c r="E50" s="699"/>
      <c r="F50" s="708" t="s">
        <v>448</v>
      </c>
      <c r="G50" s="709"/>
      <c r="H50" s="709"/>
      <c r="I50" s="709"/>
      <c r="J50" s="709"/>
      <c r="K50" s="709"/>
      <c r="L50" s="709"/>
      <c r="M50" s="709"/>
      <c r="N50" s="592" t="s">
        <v>172</v>
      </c>
      <c r="O50" s="595"/>
      <c r="P50" s="596"/>
      <c r="Q50" s="712" t="s">
        <v>452</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144</v>
      </c>
      <c r="G54" s="793"/>
      <c r="H54" s="793"/>
      <c r="I54" s="793"/>
      <c r="J54" s="793"/>
      <c r="K54" s="793"/>
      <c r="L54" s="38" t="s">
        <v>48</v>
      </c>
      <c r="M54" s="38"/>
      <c r="N54" s="797" t="s">
        <v>451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82</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2871.6000000000004</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10</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2789.6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457</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455</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456</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2871.6000000000004</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2871.6000000000004</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2789.6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2764</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election activeCell="U12" sqref="U1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横浜市水道局小雀浄水場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8" zoomScaleNormal="100" workbookViewId="0">
      <selection activeCell="AA24" sqref="AA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2750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2852.4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2750</v>
      </c>
      <c r="P27" s="881"/>
      <c r="Q27" s="881"/>
      <c r="R27" s="881"/>
      <c r="S27" s="59" t="s">
        <v>38</v>
      </c>
      <c r="T27" s="80"/>
      <c r="U27" s="80"/>
      <c r="X27" s="78" t="s">
        <v>39</v>
      </c>
      <c r="Y27" s="81"/>
      <c r="AG27" s="68"/>
      <c r="AH27" s="68"/>
      <c r="AI27" s="68"/>
      <c r="AJ27" s="68"/>
      <c r="AK27" s="831">
        <f>+AG18+O27</f>
        <v>2750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2750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2852.4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2750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2852.4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election activeCell="AH29" sqref="AH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25</v>
      </c>
      <c r="P27" s="881"/>
      <c r="Q27" s="881"/>
      <c r="R27" s="881"/>
      <c r="S27" s="59" t="s">
        <v>38</v>
      </c>
      <c r="T27" s="80"/>
      <c r="U27" s="80"/>
      <c r="X27" s="78" t="s">
        <v>39</v>
      </c>
      <c r="Y27" s="81"/>
      <c r="AG27" s="68"/>
      <c r="AH27" s="68"/>
      <c r="AI27" s="68"/>
      <c r="AJ27" s="68"/>
      <c r="AK27" s="831">
        <f>+AG18+O27</f>
        <v>25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25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8" workbookViewId="0">
      <selection activeCell="AI30" sqref="AI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v>
      </c>
      <c r="P27" s="881"/>
      <c r="Q27" s="881"/>
      <c r="R27" s="881"/>
      <c r="S27" s="59" t="s">
        <v>38</v>
      </c>
      <c r="T27" s="80"/>
      <c r="U27" s="80"/>
      <c r="X27" s="78" t="s">
        <v>39</v>
      </c>
      <c r="Y27" s="81"/>
      <c r="AG27" s="68"/>
      <c r="AH27" s="68"/>
      <c r="AI27" s="68"/>
      <c r="AJ27" s="68"/>
      <c r="AK27" s="831">
        <f>+AG18+O27</f>
        <v>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34" workbookViewId="0">
      <selection activeCell="AI29" sqref="AI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4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2.2999999999999998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2.2999999999999998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2.2999999999999998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v>
      </c>
      <c r="P27" s="881"/>
      <c r="Q27" s="881"/>
      <c r="R27" s="881"/>
      <c r="S27" s="59" t="s">
        <v>38</v>
      </c>
      <c r="T27" s="80"/>
      <c r="U27" s="80"/>
      <c r="X27" s="78" t="s">
        <v>39</v>
      </c>
      <c r="Y27" s="81"/>
      <c r="AG27" s="68"/>
      <c r="AH27" s="68"/>
      <c r="AI27" s="68"/>
      <c r="AJ27" s="68"/>
      <c r="AK27" s="831">
        <f>+AG18+O27</f>
        <v>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43" workbookViewId="0">
      <selection activeCell="AG30" sqref="A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横浜市水道局小雀浄水場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横浜市水道局小雀浄水場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2852.4</v>
      </c>
      <c r="I9" s="507" t="str">
        <f>IF(OR(ｳ.廃油!F24&gt;0,ｳ.廃油!F24&lt;0),ｳ.廃油!F24,IF(I$19&gt;0,"0",0))</f>
        <v>0</v>
      </c>
      <c r="J9" s="507" t="str">
        <f>IF(OR(ｴ.廃酸!$F24&gt;0,ｴ.廃酸!$F24&lt;0),ｴ.廃酸!F24,IF(J$19&gt;0,"0",0))</f>
        <v>0</v>
      </c>
      <c r="K9" s="507" t="str">
        <f>IF(OR(ｵ.廃ｱﾙｶﾘ!$F24&gt;0,ｵ.廃ｱﾙｶﾘ!$F24&lt;0),ｵ.廃ｱﾙｶﾘ!F24,IF(K$19&gt;0,"0",0))</f>
        <v>0</v>
      </c>
      <c r="L9" s="507">
        <f>IF(OR(ｶ.廃ﾌﾟﾗ類!F24&gt;0,ｶ.廃ﾌﾟﾗ類!F24&lt;0),ｶ.廃ﾌﾟﾗ類!F24,IF(L$19&gt;0,"0",0))</f>
        <v>5</v>
      </c>
      <c r="M9" s="507">
        <f>IF(OR(ｷ.紙くず!F24&gt;0,ｷ.紙くず!F24&lt;0),ｷ.紙くず!F24,IF(M$19&gt;0,"0",0))</f>
        <v>0</v>
      </c>
      <c r="N9" s="507">
        <f>IF(OR(ｸ.木くず!F24&gt;0,ｸ.木くず!F24&lt;0),ｸ.木くず!F24,IF(N$19&gt;0,"0",0))</f>
        <v>1.4</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2.2999999999999998</v>
      </c>
      <c r="T9" s="507">
        <f>IF(OR(ｾ.ｶﾞﾗｽ･ｺﾝｸﾘ･陶磁器くず!F24&gt;0,ｾ.ｶﾞﾗｽ･ｺﾝｸﾘ･陶磁器くず!F24&lt;0),ｾ.ｶﾞﾗｽ･ｺﾝｸﾘ･陶磁器くず!F24,IF(T$19&gt;0,"0",0))</f>
        <v>2.5</v>
      </c>
      <c r="U9" s="507">
        <f>IF(OR(ｿ.鉱さい!F24&gt;0,ｿ.鉱さい!F24&lt;0),ｿ.鉱さい!F24,IF(U$19&gt;0,"0",0))</f>
        <v>0</v>
      </c>
      <c r="V9" s="507" t="str">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8</v>
      </c>
      <c r="AA9" s="509">
        <f>IF(SUM(G9:Z9)&gt;0,SUM(G9:Z9),IF(AA$19&gt;0,"0",0))</f>
        <v>2871.6000000000004</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2852.4</v>
      </c>
      <c r="I14" s="513" t="str">
        <f>IF(OR(ｳ.廃油!F29&gt;0,ｳ.廃油!F29&lt;0),ｳ.廃油!F29,IF(I$19&gt;0,"0",0))</f>
        <v>0</v>
      </c>
      <c r="J14" s="513" t="str">
        <f>IF(OR(ｴ.廃酸!$F29&gt;0,ｴ.廃酸!$F29&lt;0),ｴ.廃酸!F29,IF(J$19&gt;0,"0",0))</f>
        <v>0</v>
      </c>
      <c r="K14" s="513" t="str">
        <f>IF(OR(ｵ.廃ｱﾙｶﾘ!$F29&gt;0,ｵ.廃ｱﾙｶﾘ!$F29&lt;0),ｵ.廃ｱﾙｶﾘ!F29,IF(K$19&gt;0,"0",0))</f>
        <v>0</v>
      </c>
      <c r="L14" s="513">
        <f>IF(OR(ｶ.廃ﾌﾟﾗ類!F29&gt;0,ｶ.廃ﾌﾟﾗ類!F29&lt;0),ｶ.廃ﾌﾟﾗ類!F29,IF(L$19&gt;0,"0",0))</f>
        <v>5</v>
      </c>
      <c r="M14" s="513">
        <f>IF(OR(ｷ.紙くず!F29&gt;0,ｷ.紙くず!F29&lt;0),ｷ.紙くず!F29,IF(M$19&gt;0,"0",0))</f>
        <v>0</v>
      </c>
      <c r="N14" s="513">
        <f>IF(OR(ｸ.木くず!F29&gt;0,ｸ.木くず!F29&lt;0),ｸ.木くず!F29,IF(N$19&gt;0,"0",0))</f>
        <v>1.4</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2.2999999999999998</v>
      </c>
      <c r="T14" s="513">
        <f>IF(OR(ｾ.ｶﾞﾗｽ･ｺﾝｸﾘ･陶磁器くず!F29&gt;0,ｾ.ｶﾞﾗｽ･ｺﾝｸﾘ･陶磁器くず!F29&lt;0),ｾ.ｶﾞﾗｽ･ｺﾝｸﾘ･陶磁器くず!F29,IF(T$19&gt;0,"0",0))</f>
        <v>2.5</v>
      </c>
      <c r="U14" s="513">
        <f>IF(OR(ｿ.鉱さい!F29&gt;0,ｿ.鉱さい!F29&lt;0),ｿ.鉱さい!F29,IF(U$19&gt;0,"0",0))</f>
        <v>0</v>
      </c>
      <c r="V14" s="513" t="str">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8</v>
      </c>
      <c r="AA14" s="515">
        <f t="shared" si="0"/>
        <v>2871.6000000000004</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t="str">
        <f>IF(OR(ｴ.廃酸!$F30&gt;0,ｴ.廃酸!$F30&lt;0),ｴ.廃酸!F30,IF(J$19&gt;0,"0",0))</f>
        <v>0</v>
      </c>
      <c r="K15" s="513" t="str">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2852.4</v>
      </c>
      <c r="I16" s="513" t="str">
        <f>IF(OR(ｳ.廃油!F31&gt;0,ｳ.廃油!F31&lt;0),ｳ.廃油!F31,IF(I$19&gt;0,"0",0))</f>
        <v>0</v>
      </c>
      <c r="J16" s="513" t="str">
        <f>IF(OR(ｴ.廃酸!$F31&gt;0,ｴ.廃酸!$F31&lt;0),ｴ.廃酸!F31,IF(J$19&gt;0,"0",0))</f>
        <v>0</v>
      </c>
      <c r="K16" s="513" t="str">
        <f>IF(OR(ｵ.廃ｱﾙｶﾘ!$F31&gt;0,ｵ.廃ｱﾙｶﾘ!$F31&lt;0),ｵ.廃ｱﾙｶﾘ!F31,IF(K$19&gt;0,"0",0))</f>
        <v>0</v>
      </c>
      <c r="L16" s="513">
        <f>IF(OR(ｶ.廃ﾌﾟﾗ類!F31&gt;0,ｶ.廃ﾌﾟﾗ類!F31&lt;0),ｶ.廃ﾌﾟﾗ類!F31,IF(L$19&gt;0,"0",0))</f>
        <v>5</v>
      </c>
      <c r="M16" s="513">
        <f>IF(OR(ｷ.紙くず!F31&gt;0,ｷ.紙くず!F31&lt;0),ｷ.紙くず!F31,IF(M$19&gt;0,"0",0))</f>
        <v>0</v>
      </c>
      <c r="N16" s="513">
        <f>IF(OR(ｸ.木くず!F31&gt;0,ｸ.木くず!F31&lt;0),ｸ.木くず!F31,IF(N$19&gt;0,"0",0))</f>
        <v>1.4</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2.2999999999999998</v>
      </c>
      <c r="T16" s="513">
        <f>IF(OR(ｾ.ｶﾞﾗｽ･ｺﾝｸﾘ･陶磁器くず!F31&gt;0,ｾ.ｶﾞﾗｽ･ｺﾝｸﾘ･陶磁器くず!F31&lt;0),ｾ.ｶﾞﾗｽ･ｺﾝｸﾘ･陶磁器くず!F31,IF(T$19&gt;0,"0",0))</f>
        <v>2.5</v>
      </c>
      <c r="U16" s="513">
        <f>IF(OR(ｿ.鉱さい!F31&gt;0,ｿ.鉱さい!F31&lt;0),ｿ.鉱さい!F31,IF(U$19&gt;0,"0",0))</f>
        <v>0</v>
      </c>
      <c r="V16" s="513" t="str">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8</v>
      </c>
      <c r="AA16" s="515">
        <f t="shared" si="0"/>
        <v>2871.6000000000004</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2750</v>
      </c>
      <c r="I19" s="519">
        <f t="shared" si="1"/>
        <v>0.5</v>
      </c>
      <c r="J19" s="519">
        <f t="shared" si="1"/>
        <v>25</v>
      </c>
      <c r="K19" s="519">
        <f t="shared" si="1"/>
        <v>0.1</v>
      </c>
      <c r="L19" s="519">
        <f t="shared" si="1"/>
        <v>4</v>
      </c>
      <c r="M19" s="519">
        <f t="shared" si="1"/>
        <v>0</v>
      </c>
      <c r="N19" s="519">
        <f t="shared" si="1"/>
        <v>1</v>
      </c>
      <c r="O19" s="519">
        <f t="shared" si="1"/>
        <v>0</v>
      </c>
      <c r="P19" s="519">
        <f t="shared" si="1"/>
        <v>0</v>
      </c>
      <c r="Q19" s="519">
        <f t="shared" si="1"/>
        <v>0</v>
      </c>
      <c r="R19" s="519">
        <f t="shared" si="1"/>
        <v>0</v>
      </c>
      <c r="S19" s="519">
        <f t="shared" si="1"/>
        <v>5</v>
      </c>
      <c r="T19" s="519">
        <f t="shared" si="1"/>
        <v>2</v>
      </c>
      <c r="U19" s="519">
        <f t="shared" si="1"/>
        <v>0</v>
      </c>
      <c r="V19" s="519">
        <f t="shared" si="1"/>
        <v>1</v>
      </c>
      <c r="W19" s="519">
        <f t="shared" si="1"/>
        <v>0</v>
      </c>
      <c r="X19" s="519">
        <f t="shared" si="1"/>
        <v>0</v>
      </c>
      <c r="Y19" s="519">
        <f t="shared" si="1"/>
        <v>0</v>
      </c>
      <c r="Z19" s="520">
        <f t="shared" si="1"/>
        <v>1</v>
      </c>
      <c r="AA19" s="521">
        <f t="shared" ref="AA19:AA25" si="2">SUM(G19:Z19)</f>
        <v>2789.6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2750</v>
      </c>
      <c r="I37" s="554">
        <f t="shared" si="8"/>
        <v>0.5</v>
      </c>
      <c r="J37" s="554">
        <f t="shared" si="8"/>
        <v>25</v>
      </c>
      <c r="K37" s="554">
        <f t="shared" si="8"/>
        <v>0.1</v>
      </c>
      <c r="L37" s="554">
        <f t="shared" si="8"/>
        <v>4</v>
      </c>
      <c r="M37" s="554">
        <f t="shared" si="8"/>
        <v>0</v>
      </c>
      <c r="N37" s="554">
        <f t="shared" si="8"/>
        <v>1</v>
      </c>
      <c r="O37" s="554">
        <f t="shared" si="8"/>
        <v>0</v>
      </c>
      <c r="P37" s="554">
        <f t="shared" si="8"/>
        <v>0</v>
      </c>
      <c r="Q37" s="554">
        <f t="shared" si="8"/>
        <v>0</v>
      </c>
      <c r="R37" s="554">
        <f t="shared" si="8"/>
        <v>0</v>
      </c>
      <c r="S37" s="554">
        <f t="shared" si="8"/>
        <v>5</v>
      </c>
      <c r="T37" s="554">
        <f t="shared" si="8"/>
        <v>2</v>
      </c>
      <c r="U37" s="554">
        <f t="shared" si="8"/>
        <v>0</v>
      </c>
      <c r="V37" s="554">
        <f t="shared" si="8"/>
        <v>1</v>
      </c>
      <c r="W37" s="554">
        <f t="shared" si="8"/>
        <v>0</v>
      </c>
      <c r="X37" s="554">
        <f t="shared" si="8"/>
        <v>0</v>
      </c>
      <c r="Y37" s="554">
        <f t="shared" si="8"/>
        <v>0</v>
      </c>
      <c r="Z37" s="555">
        <f t="shared" si="8"/>
        <v>1</v>
      </c>
      <c r="AA37" s="556">
        <f t="shared" si="4"/>
        <v>2789.6</v>
      </c>
    </row>
    <row r="38" spans="2:27" ht="24" customHeight="1" x14ac:dyDescent="0.15">
      <c r="B38" s="186"/>
      <c r="C38" s="972"/>
      <c r="D38" s="247"/>
      <c r="E38" s="245" t="s">
        <v>319</v>
      </c>
      <c r="F38" s="585"/>
      <c r="G38" s="545">
        <f t="shared" ref="G38:Z38" si="9">SUM(G39:G41)</f>
        <v>0</v>
      </c>
      <c r="H38" s="545">
        <f t="shared" si="9"/>
        <v>2750</v>
      </c>
      <c r="I38" s="545">
        <f t="shared" si="9"/>
        <v>0.5</v>
      </c>
      <c r="J38" s="545">
        <f t="shared" si="9"/>
        <v>25</v>
      </c>
      <c r="K38" s="545">
        <f t="shared" si="9"/>
        <v>0.1</v>
      </c>
      <c r="L38" s="545">
        <f t="shared" si="9"/>
        <v>4</v>
      </c>
      <c r="M38" s="545">
        <f t="shared" si="9"/>
        <v>0</v>
      </c>
      <c r="N38" s="545">
        <f t="shared" si="9"/>
        <v>1</v>
      </c>
      <c r="O38" s="545">
        <f t="shared" si="9"/>
        <v>0</v>
      </c>
      <c r="P38" s="545">
        <f t="shared" si="9"/>
        <v>0</v>
      </c>
      <c r="Q38" s="545">
        <f t="shared" si="9"/>
        <v>0</v>
      </c>
      <c r="R38" s="545">
        <f t="shared" si="9"/>
        <v>0</v>
      </c>
      <c r="S38" s="545">
        <f t="shared" si="9"/>
        <v>5</v>
      </c>
      <c r="T38" s="545">
        <f t="shared" si="9"/>
        <v>2</v>
      </c>
      <c r="U38" s="545">
        <f t="shared" si="9"/>
        <v>0</v>
      </c>
      <c r="V38" s="545">
        <f t="shared" si="9"/>
        <v>1</v>
      </c>
      <c r="W38" s="545">
        <f t="shared" si="9"/>
        <v>0</v>
      </c>
      <c r="X38" s="545">
        <f t="shared" si="9"/>
        <v>0</v>
      </c>
      <c r="Y38" s="545">
        <f t="shared" si="9"/>
        <v>0</v>
      </c>
      <c r="Z38" s="546">
        <f t="shared" si="9"/>
        <v>1</v>
      </c>
      <c r="AA38" s="547">
        <f t="shared" si="4"/>
        <v>2789.6</v>
      </c>
    </row>
    <row r="39" spans="2:27" ht="24" customHeight="1" x14ac:dyDescent="0.15">
      <c r="B39" s="186"/>
      <c r="C39" s="972"/>
      <c r="D39" s="248"/>
      <c r="E39" s="243"/>
      <c r="F39" s="241" t="s">
        <v>233</v>
      </c>
      <c r="G39" s="548">
        <f>+ｱ.燃え殻!$Z$28</f>
        <v>0</v>
      </c>
      <c r="H39" s="548">
        <f>+ｲ.汚泥!$Z$28</f>
        <v>2750</v>
      </c>
      <c r="I39" s="548">
        <f>+ｳ.廃油!$Z$28</f>
        <v>0</v>
      </c>
      <c r="J39" s="548">
        <f>+ｴ.廃酸!$Z$28</f>
        <v>0</v>
      </c>
      <c r="K39" s="548">
        <f>+ｵ.廃ｱﾙｶﾘ!$Z$28</f>
        <v>0</v>
      </c>
      <c r="L39" s="548">
        <f>+ｶ.廃ﾌﾟﾗ類!$Z$28</f>
        <v>4</v>
      </c>
      <c r="M39" s="548">
        <f>+ｷ.紙くず!$Z$28</f>
        <v>0</v>
      </c>
      <c r="N39" s="548">
        <f>+ｸ.木くず!$Z$28</f>
        <v>1</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2</v>
      </c>
      <c r="U39" s="548">
        <f>+ｿ.鉱さい!$Z$28</f>
        <v>0</v>
      </c>
      <c r="V39" s="548">
        <f>+ﾀ.がれき類!$Z$28</f>
        <v>1</v>
      </c>
      <c r="W39" s="548">
        <f>+ﾁ.動物のふん尿!$Z$28</f>
        <v>0</v>
      </c>
      <c r="X39" s="548">
        <f>+ﾂ.動物の死体!$Z$28</f>
        <v>0</v>
      </c>
      <c r="Y39" s="548">
        <f>+ﾃ.ばいじん!$Z$28</f>
        <v>0</v>
      </c>
      <c r="Z39" s="549">
        <f>+ﾄ.混合廃棄物その他!$Z$28</f>
        <v>1</v>
      </c>
      <c r="AA39" s="550">
        <f t="shared" si="4"/>
        <v>2764</v>
      </c>
    </row>
    <row r="40" spans="2:27" ht="24" customHeight="1" x14ac:dyDescent="0.15">
      <c r="B40" s="186"/>
      <c r="C40" s="972"/>
      <c r="D40" s="248"/>
      <c r="E40" s="243"/>
      <c r="F40" s="241" t="s">
        <v>318</v>
      </c>
      <c r="G40" s="548">
        <f>+ｱ.燃え殻!$Z$29</f>
        <v>0</v>
      </c>
      <c r="H40" s="548">
        <f>+ｲ.汚泥!$Z$29</f>
        <v>0</v>
      </c>
      <c r="I40" s="548">
        <f>+ｳ.廃油!$Z$29</f>
        <v>0.5</v>
      </c>
      <c r="J40" s="548">
        <f>+ｴ.廃酸!$Z$29</f>
        <v>25</v>
      </c>
      <c r="K40" s="548">
        <f>+ｵ.廃ｱﾙｶﾘ!$Z$29</f>
        <v>0.1</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25.6</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2750</v>
      </c>
      <c r="I43" s="557">
        <f>+ｳ.廃油!$AK$27</f>
        <v>0.5</v>
      </c>
      <c r="J43" s="557">
        <f>+ｴ.廃酸!$AK$27</f>
        <v>25</v>
      </c>
      <c r="K43" s="557">
        <f>+ｵ.廃ｱﾙｶﾘ!$AK$27</f>
        <v>0.1</v>
      </c>
      <c r="L43" s="557">
        <f>+ｶ.廃ﾌﾟﾗ類!$AK$27</f>
        <v>4</v>
      </c>
      <c r="M43" s="557">
        <f>+ｷ.紙くず!$AK$27</f>
        <v>0</v>
      </c>
      <c r="N43" s="557">
        <f>+ｸ.木くず!$AK$27</f>
        <v>1</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2</v>
      </c>
      <c r="U43" s="557">
        <f>+ｿ.鉱さい!$AK$27</f>
        <v>0</v>
      </c>
      <c r="V43" s="557">
        <f>+ﾀ.がれき類!$AK$27</f>
        <v>1</v>
      </c>
      <c r="W43" s="557">
        <f>+ﾁ.動物のふん尿!$AK$27</f>
        <v>0</v>
      </c>
      <c r="X43" s="557">
        <f>+ﾂ.動物の死体!$AK$27</f>
        <v>0</v>
      </c>
      <c r="Y43" s="557">
        <f>+ﾃ.ばいじん!$AK$27</f>
        <v>0</v>
      </c>
      <c r="Z43" s="558">
        <f>+ﾄ.混合廃棄物その他!$AK$27</f>
        <v>1</v>
      </c>
      <c r="AA43" s="559">
        <f t="shared" si="4"/>
        <v>2789.6</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2750</v>
      </c>
      <c r="I45" s="563">
        <f>+ｳ.廃油!$AR$24</f>
        <v>0</v>
      </c>
      <c r="J45" s="563">
        <f>+ｴ.廃酸!$AR$24</f>
        <v>0</v>
      </c>
      <c r="K45" s="563">
        <f>+ｵ.廃ｱﾙｶﾘ!$AR$24</f>
        <v>0</v>
      </c>
      <c r="L45" s="563">
        <f>+ｶ.廃ﾌﾟﾗ類!$AR$24</f>
        <v>4</v>
      </c>
      <c r="M45" s="563">
        <f>+ｷ.紙くず!$AR$24</f>
        <v>0</v>
      </c>
      <c r="N45" s="563">
        <f>+ｸ.木くず!$AR$24</f>
        <v>1</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2</v>
      </c>
      <c r="U45" s="563">
        <f>+ｿ.鉱さい!$AR$24</f>
        <v>0</v>
      </c>
      <c r="V45" s="563">
        <f>+ﾀ.がれき類!$AR$24</f>
        <v>1</v>
      </c>
      <c r="W45" s="563">
        <f>+ﾁ.動物のふん尿!$AR$24</f>
        <v>0</v>
      </c>
      <c r="X45" s="563">
        <f>+ﾂ.動物の死体!$AR$24</f>
        <v>0</v>
      </c>
      <c r="Y45" s="563">
        <f>+ﾃ.ばいじん!$AR$24</f>
        <v>0</v>
      </c>
      <c r="Z45" s="564">
        <f>+ﾄ.混合廃棄物その他!$AR$24</f>
        <v>1</v>
      </c>
      <c r="AA45" s="565">
        <f t="shared" si="4"/>
        <v>2764</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5602.4</v>
      </c>
      <c r="I55" s="634">
        <f t="shared" si="10"/>
        <v>0.5</v>
      </c>
      <c r="J55" s="634">
        <f t="shared" si="10"/>
        <v>25</v>
      </c>
      <c r="K55" s="634">
        <f t="shared" si="10"/>
        <v>0.1</v>
      </c>
      <c r="L55" s="634">
        <f t="shared" si="10"/>
        <v>9</v>
      </c>
      <c r="M55" s="634">
        <f t="shared" si="10"/>
        <v>0</v>
      </c>
      <c r="N55" s="634">
        <f t="shared" si="10"/>
        <v>2.4</v>
      </c>
      <c r="O55" s="634">
        <f t="shared" si="10"/>
        <v>0</v>
      </c>
      <c r="P55" s="634">
        <f t="shared" si="10"/>
        <v>0</v>
      </c>
      <c r="Q55" s="634">
        <f t="shared" si="10"/>
        <v>0</v>
      </c>
      <c r="R55" s="634">
        <f t="shared" si="10"/>
        <v>0</v>
      </c>
      <c r="S55" s="634">
        <f t="shared" si="10"/>
        <v>7.3</v>
      </c>
      <c r="T55" s="634">
        <f t="shared" si="10"/>
        <v>4.5</v>
      </c>
      <c r="U55" s="634">
        <f t="shared" si="10"/>
        <v>0</v>
      </c>
      <c r="V55" s="634">
        <f t="shared" si="10"/>
        <v>1</v>
      </c>
      <c r="W55" s="634">
        <f t="shared" si="10"/>
        <v>0</v>
      </c>
      <c r="X55" s="634">
        <f t="shared" si="10"/>
        <v>0</v>
      </c>
      <c r="Y55" s="634">
        <f t="shared" si="10"/>
        <v>0</v>
      </c>
      <c r="Z55" s="634">
        <f t="shared" si="10"/>
        <v>9</v>
      </c>
      <c r="AA55" s="633">
        <f>+AA9+AA19+AA20</f>
        <v>5661.2000000000007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57"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 年   ６ 月  27日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横浜市中区本町６丁目50番地の10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横浜市水道事業管理者
水道局長　 山    岡　 秀　  一</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045(851)1731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横浜市水道局小雀浄水場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2003</v>
      </c>
      <c r="Q25" s="1086"/>
      <c r="R25" s="1086"/>
      <c r="S25" s="1086"/>
      <c r="T25" s="1086"/>
      <c r="U25" s="1087"/>
    </row>
    <row r="26" spans="1:22" ht="26.25" customHeight="1" x14ac:dyDescent="0.15">
      <c r="C26" s="1099" t="s">
        <v>11</v>
      </c>
      <c r="D26" s="1100"/>
      <c r="E26" s="1101"/>
      <c r="F26" s="1118" t="str">
        <f>+表紙!F50</f>
        <v>横浜市戸塚区小雀町２４７０番地</v>
      </c>
      <c r="G26" s="1119"/>
      <c r="H26" s="1119"/>
      <c r="I26" s="1119"/>
      <c r="J26" s="1119"/>
      <c r="K26" s="1119"/>
      <c r="L26" s="1119"/>
      <c r="M26" s="1119"/>
      <c r="N26" s="454" t="s">
        <v>172</v>
      </c>
      <c r="O26" s="383"/>
      <c r="P26" s="383"/>
      <c r="Q26" s="1113" t="str">
        <f>IF(+表紙!Q50="","",+表紙!Q50)</f>
        <v>045-851-1731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上水道及び工業用水事業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82</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2871.6000000000004</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グリーン購入等による発生抑制</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10</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2789.6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上水及び工業用水道における汚泥の発生量は、原水水質（濁度等）に大きく起因するため、発生量をコントロールすることは困難な課題である。
ただし、それ以外の廃棄物の発生については、グリーン購入や適切な分別により発生抑制に努めていく。</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資料４のとおり
場内から排出されている産業廃棄物は横浜市資源循環局の指導に基づいて分別し、再生比率を高めるよう委託処理を実施している。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資料５のとおり
場内から排出されている産業廃棄物は横浜市資源循環局の指導に基づいて分別し、再生比率を高めるよう委託処理を実施している。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2871.6000000000004</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2871.6000000000004</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2789.6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2764</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2024-06-28T06:29:27Z</dcterms:created>
  <dcterms:modified xsi:type="dcterms:W3CDTF">2024-09-09T03:59:55Z</dcterms:modified>
</cp:coreProperties>
</file>