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AA28" i="94"/>
  <c r="AA36" i="94"/>
  <c r="H31" i="94"/>
  <c r="H26" i="94" s="1"/>
  <c r="H38" i="94"/>
  <c r="H37" i="94" s="1"/>
  <c r="O38" i="94"/>
  <c r="O37" i="94" s="1"/>
  <c r="O19" i="94" s="1"/>
  <c r="AK27" i="82"/>
  <c r="X32" i="94"/>
  <c r="X31" i="94" s="1"/>
  <c r="X26" i="94" s="1"/>
  <c r="X27" i="94" s="1"/>
  <c r="X18" i="82"/>
  <c r="O16" i="83"/>
  <c r="Y50" i="94" s="1"/>
  <c r="X21" i="83"/>
  <c r="AK27" i="83"/>
  <c r="O16" i="94"/>
  <c r="O9" i="94"/>
  <c r="O55" i="94" s="1"/>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<sst xmlns="http://schemas.openxmlformats.org/spreadsheetml/2006/main" count="3167" uniqueCount="454">
  <si>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</si>
  <si>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</si>
  <si>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</si>
  <si>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</si>
  <si>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</si>
  <si>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</si>
  <si>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</si>
  <si>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</si>
  <si>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</si>
  <si>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</si>
  <si>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</si>
  <si>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</si>
  <si>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</si>
  <si>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</si>
  <si>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</si>
  <si>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</si>
  <si>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</si>
  <si>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</si>
  <si>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</si>
  <si>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</si>
  <si>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</si>
  <si>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</si>
  <si>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</si>
  <si>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</si>
  <si>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</si>
  <si>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</si>
  <si>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</si>
  <si>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</si>
  <si>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</si>
  <si>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</si>
  <si>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</si>
  <si>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</si>
  <si>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</si>
  <si>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</si>
  <si>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</si>
  <si>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</si>
  <si>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</si>
  <si>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</si>
  <si>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</si>
  <si>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</si>
  <si>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</si>
  <si>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</si>
  <si>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</si>
  <si>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</si>
  <si>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</si>
  <si>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</si>
  <si>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</si>
  <si>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</si>
  <si>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</si>
  <si>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</si>
  <si>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</si>
  <si>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</si>
  <si>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</si>
  <si>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</si>
  <si>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</si>
  <si>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</si>
  <si>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</si>
  <si>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</si>
  <si>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</si>
  <si>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</si>
  <si>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</si>
  <si>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</si>
  <si>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</si>
  <si>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</si>
  <si>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</si>
  <si>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</si>
  <si>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</si>
  <si>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</si>
  <si>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</si>
  <si>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</si>
  <si>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</si>
  <si>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</si>
  <si>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</si>
  <si>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</si>
  <si>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</si>
  <si>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</si>
  <si>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</si>
  <si>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</si>
  <si>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</si>
  <si>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</si>
  <si>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</si>
  <si>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</si>
  <si>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</si>
  <si>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</si>
  <si>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</si>
  <si>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</si>
  <si>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</si>
  <si>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</si>
  <si>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</si>
  <si>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</si>
  <si>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</si>
  <si>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</si>
  <si>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</si>
  <si>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</si>
  <si>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</si>
  <si>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</si>
  <si>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</si>
  <si>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</si>
  <si>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</si>
  <si>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</si>
  <si>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</si>
  <si>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</si>
  <si>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</si>
  <si>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</si>
  <si>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</si>
  <si>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</si>
  <si>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</si>
  <si>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</si>
  <si>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</si>
  <si>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</si>
  <si>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</si>
  <si>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</si>
  <si>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</si>
  <si>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</si>
  <si>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</si>
  <si>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</si>
  <si>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</si>
  <si>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</si>
  <si>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</si>
  <si>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</si>
  <si>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</si>
  <si>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</si>
  <si>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</si>
  <si>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</si>
  <si>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</si>
  <si>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</si>
  <si>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</si>
  <si>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</si>
  <si>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</si>
  <si>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</si>
  <si>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</si>
  <si>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</si>
  <si>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</si>
  <si>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</si>
  <si>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</si>
  <si>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</si>
  <si>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</si>
  <si>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</si>
  <si>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</si>
  <si>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</si>
  <si>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</si>
  <si>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</si>
  <si>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</si>
  <si>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</si>
  <si>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</si>
  <si>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</si>
  <si>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</si>
  <si>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</si>
  <si>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</si>
  <si>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</si>
  <si>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</si>
  <si>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</si>
  <si>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</si>
  <si>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</si>
  <si>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</si>
  <si>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</si>
  <si>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</si>
  <si>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</si>
  <si>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</si>
  <si>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</si>
  <si>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</si>
  <si>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</si>
  <si>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</si>
  <si>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</si>
  <si>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</si>
  <si>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</si>
  <si>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</si>
  <si>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</si>
  <si>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</si>
  <si>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</si>
  <si>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</si>
  <si>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</si>
  <si>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</si>
  <si>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</si>
  <si>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</si>
  <si>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</si>
  <si>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</si>
  <si>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</si>
  <si>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</si>
  <si>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</si>
  <si>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</si>
  <si>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</si>
  <si>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</si>
  <si>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</si>
  <si>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</si>
  <si>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</si>
  <si>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</si>
  <si>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</si>
  <si>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</si>
  <si>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</si>
  <si>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</si>
  <si>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</si>
  <si>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</si>
  <si>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</si>
  <si>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</si>
  <si>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</si>
  <si>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</si>
  <si>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</si>
  <si>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</si>
  <si>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</si>
  <si>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</si>
  <si>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</si>
  <si>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</si>
  <si>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</si>
  <si>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</si>
  <si>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</si>
  <si>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</si>
  <si>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</si>
  <si>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</si>
  <si>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</si>
  <si>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</si>
  <si>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</si>
  <si>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</si>
  <si>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</si>
  <si>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</si>
  <si>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</si>
  <si>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</si>
  <si>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</si>
  <si>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</si>
  <si>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</si>
  <si>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</si>
  <si>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</si>
  <si>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</si>
  <si>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</si>
  <si>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</si>
  <si>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</si>
  <si>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</si>
  <si>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</si>
  <si>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</si>
  <si>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</si>
  <si>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</si>
  <si>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</si>
  <si>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</si>
  <si>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</si>
  <si>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</si>
  <si>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</si>
  <si>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</si>
  <si>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</si>
  <si>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</si>
  <si>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</si>
  <si>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</si>
  <si>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</si>
  <si>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</si>
  <si>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</si>
  <si>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</si>
  <si>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</si>
  <si>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</si>
  <si>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</si>
  <si>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</si>
  <si>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</si>
  <si>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</si>
  <si>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</si>
  <si>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</si>
  <si>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</si>
  <si>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</si>
  <si>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</si>
  <si>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</si>
  <si>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</si>
  <si>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</si>
  <si>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</si>
  <si>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</si>
  <si>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</si>
  <si>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</si>
  <si>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</si>
  <si>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</si>
  <si>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</si>
  <si>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</si>
  <si>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</si>
  <si>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</si>
  <si>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</si>
  <si>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</si>
  <si>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</si>
  <si>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</si>
  <si>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</si>
  <si>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</si>
  <si>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</si>
  <si>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</si>
  <si>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</si>
  <si>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</si>
  <si>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</si>
  <si>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</si>
  <si>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</si>
  <si>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</si>
  <si>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</si>
  <si>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</si>
  <si>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</si>
  <si>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</si>
  <si>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</si>
  <si>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</si>
  <si>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</si>
  <si>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</si>
  <si>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</si>
  <si>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</si>
  <si>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</si>
  <si>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</si>
  <si>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</si>
  <si>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</si>
  <si>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</si>
  <si>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</si>
  <si>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</si>
  <si>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</si>
  <si>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</si>
  <si>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</si>
  <si>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</si>
  <si>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</si>
  <si>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</si>
  <si>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</si>
  <si>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</si>
  <si>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</si>
  <si>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</si>
  <si>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</si>
  <si>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</si>
  <si>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</si>
  <si>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</si>
  <si>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</si>
  <si>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</si>
  <si>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</si>
  <si>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</si>
  <si>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</si>
  <si>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</si>
  <si>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</si>
  <si>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</si>
  <si>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</si>
  <si>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</si>
  <si>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</si>
  <si>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</si>
  <si>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</si>
  <si>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</si>
  <si>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</si>
  <si>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</si>
  <si>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</si>
  <si>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</si>
  <si>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</si>
  <si>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</si>
  <si>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</si>
  <si>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</si>
  <si>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</si>
  <si>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</si>
  <si>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</si>
  <si>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</si>
  <si>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</si>
  <si>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</si>
  <si>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</si>
  <si>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</si>
  <si>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</si>
  <si>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</si>
  <si>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</si>
  <si>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</si>
  <si>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</si>
  <si>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</si>
  <si>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</si>
  <si>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</si>
  <si>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</si>
  <si>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</si>
  <si>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</si>
  <si>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</si>
  <si>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</si>
  <si>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</si>
  <si>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</si>
  <si>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</si>
  <si>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</si>
  <si>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</si>
  <si>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</si>
  <si>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</si>
  <si>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</si>
  <si>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</si>
  <si>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</si>
  <si>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</si>
  <si>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</si>
  <si>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</si>
  <si>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</si>
  <si>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</si>
  <si>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</si>
  <si>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</si>
  <si>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</si>
  <si>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</si>
  <si>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</si>
  <si>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</si>
  <si>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</si>
  <si>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</si>
  <si>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</si>
  <si>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</si>
  <si>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</si>
  <si>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</si>
  <si>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</si>
  <si>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</si>
  <si>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</si>
  <si>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</si>
  <si>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</si>
  <si>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</si>
  <si>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</si>
  <si>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</si>
  <si>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</si>
  <si>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</si>
  <si>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</si>
  <si>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</si>
  <si>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</si>
  <si>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</si>
  <si>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</si>
  <si>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</si>
  <si>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</si>
  <si>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</si>
  <si>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</si>
  <si>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</si>
  <si>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</si>
  <si>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</si>
  <si>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</si>
  <si>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</si>
  <si>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</si>
  <si>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</si>
  <si>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</si>
  <si>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</si>
  <si>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</si>
  <si>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</si>
  <si>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</si>
  <si>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</si>
  <si>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</si>
  <si>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</si>
  <si>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</si>
  <si>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</si>
  <si>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</si>
  <si>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</si>
  <si>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</si>
  <si>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</si>
  <si>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</si>
  <si>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</si>
  <si>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</si>
  <si>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</si>
  <si>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</si>
  <si>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</si>
  <si>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</si>
  <si>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</si>
  <si>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</si>
  <si>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</si>
  <si>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</si>
  <si>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</si>
  <si>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</si>
  <si>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</si>
  <si>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</si>
  <si>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</si>
  <si>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</si>
  <si>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</si>
  <si>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</si>
  <si>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</si>
  <si>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</si>
  <si>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 月 30 日</t>
    <phoneticPr fontId="3"/>
  </si>
  <si>
    <t>神奈川県横浜市瀬谷区目黒町１０－４</t>
    <rPh sb="0" eb="13">
      <t>246-0007</t>
    </rPh>
    <phoneticPr fontId="3"/>
  </si>
  <si>
    <t>相武生コン株式会社
代表取締役　加賀　裕規</t>
    <rPh sb="0" eb="2">
      <t>アイブ</t>
    </rPh>
    <rPh sb="2" eb="3">
      <t>ナマ</t>
    </rPh>
    <rPh sb="5" eb="9">
      <t>カブシキガイシャ</t>
    </rPh>
    <rPh sb="10" eb="12">
      <t>ダイヒョウ</t>
    </rPh>
    <rPh sb="12" eb="15">
      <t>トリシマリヤク</t>
    </rPh>
    <rPh sb="16" eb="18">
      <t>カガ</t>
    </rPh>
    <rPh sb="19" eb="20">
      <t>ユウ</t>
    </rPh>
    <rPh sb="20" eb="21">
      <t>キ</t>
    </rPh>
    <phoneticPr fontId="3"/>
  </si>
  <si>
    <t>045-923-8111</t>
    <phoneticPr fontId="3"/>
  </si>
  <si>
    <t>相武生コン株式会社　横浜工場</t>
    <rPh sb="0" eb="2">
      <t>ソウブ</t>
    </rPh>
    <rPh sb="2" eb="3">
      <t>ナマ</t>
    </rPh>
    <rPh sb="5" eb="7">
      <t>カブシキ</t>
    </rPh>
    <rPh sb="7" eb="9">
      <t>カイシャ</t>
    </rPh>
    <rPh sb="10" eb="12">
      <t>ヨコハマ</t>
    </rPh>
    <rPh sb="12" eb="14">
      <t>コウジョウ</t>
    </rPh>
    <phoneticPr fontId="3"/>
  </si>
  <si>
    <t>045-921-4621</t>
    <phoneticPr fontId="3"/>
  </si>
  <si>
    <t>生コンクリート製造</t>
    <rPh sb="0" eb="1">
      <t>ナマ</t>
    </rPh>
    <rPh sb="7" eb="9">
      <t>セイゾウ</t>
    </rPh>
    <phoneticPr fontId="3"/>
  </si>
  <si>
    <t>〇汚泥→脱水（中間処理）→処理委託（最終処分：埋立・再資源化等）
〇混合廃棄物→処理委託（破砕・圧縮・選別）</t>
    <phoneticPr fontId="3"/>
  </si>
  <si>
    <t>代表取締役
　↓
工場長
　↓
公害防止管理者
　↓
各部門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</si>
</sst>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3" zoomScale="91" zoomScaleNormal="115" zoomScaleSheetLayoutView="91" workbookViewId="0">
      <selection activeCell="F62" sqref="F62:U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2050</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133</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v>2100</v>
      </c>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21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2</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14302.6</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2</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15003</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f>+別紙!AA12</f>
        <v>7795.4</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8000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6507.2000000000007</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t="str">
        <f>+別紙!AA16</f>
        <v>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7003</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相武生コン株式会社　横浜工場</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AN22" sqref="AN2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15000</v>
      </c>
      <c r="P18" s="719"/>
      <c r="Q18" s="719"/>
      <c r="R18" s="719"/>
      <c r="S18" s="57" t="s">
        <v>14</v>
      </c>
      <c r="T18"/>
      <c r="U18" s="270"/>
      <c r="V18"/>
      <c r="W18" s="213"/>
      <c r="X18" s="668">
        <f>+ROUND(AG9,1)+ROUND(AG12,1)+ROUND(AG15,1)+AG18</f>
        <v>7000</v>
      </c>
      <c r="Y18" s="669"/>
      <c r="Z18" s="669"/>
      <c r="AA18" s="57" t="s">
        <v>4</v>
      </c>
      <c r="AB18" s="212"/>
      <c r="AC18" s="212"/>
      <c r="AD18" s="682"/>
      <c r="AG18" s="684">
        <f>+ROUND(AN18,1)+ROUND(AN21,1)</f>
        <v>7000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8000</v>
      </c>
      <c r="Y21" s="669"/>
      <c r="Z21" s="669"/>
      <c r="AA21" s="57" t="s">
        <v>4</v>
      </c>
      <c r="AB21" s="137"/>
      <c r="AC21" s="58"/>
      <c r="AD21" s="683"/>
      <c r="AF21" s="58"/>
      <c r="AG21" s="58"/>
      <c r="AH21" s="61"/>
      <c r="AI21" s="58"/>
      <c r="AJ21" s="58"/>
      <c r="AK21" s="58"/>
      <c r="AL21" s="58"/>
      <c r="AM21" s="151"/>
      <c r="AN21" s="103">
        <v>7000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14300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7795.4</v>
      </c>
      <c r="G27" s="674"/>
      <c r="H27" s="214" t="s">
        <v>198</v>
      </c>
      <c r="L27" s="682"/>
      <c r="O27" s="684">
        <f>+Q30+ROUND(Q33,1)</f>
        <v>0</v>
      </c>
      <c r="P27" s="718"/>
      <c r="Q27" s="718"/>
      <c r="R27" s="718"/>
      <c r="S27" s="49" t="s">
        <v>38</v>
      </c>
      <c r="T27" s="70"/>
      <c r="U27" s="70"/>
      <c r="X27" s="68" t="s">
        <v>39</v>
      </c>
      <c r="Y27" s="71"/>
      <c r="AG27" s="58"/>
      <c r="AH27" s="58"/>
      <c r="AI27" s="58"/>
      <c r="AJ27" s="58"/>
      <c r="AK27" s="668">
        <f>+AG18+O27</f>
        <v>7000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6504.6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F30" sqref="F30:G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相武生コン株式会社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v>
      </c>
      <c r="P27" s="718"/>
      <c r="Q27" s="718"/>
      <c r="R27" s="718"/>
      <c r="S27" s="49" t="s">
        <v>38</v>
      </c>
      <c r="T27" s="70"/>
      <c r="U27" s="70"/>
      <c r="X27" s="68" t="s">
        <v>39</v>
      </c>
      <c r="Y27" s="71"/>
      <c r="AG27" s="58"/>
      <c r="AH27" s="58"/>
      <c r="AI27" s="58"/>
      <c r="AJ27" s="58"/>
      <c r="AK27" s="668">
        <f>+AG18+O27</f>
        <v>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3</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election activeCell="B22" sqref="B22"/>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相武生コン株式会社　横浜工場</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14300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2.6</v>
      </c>
      <c r="AA9" s="379">
        <f>IF(SUM(G9:Z9)&gt;0,SUM(G9:Z9),IF(AA$19&gt;0,"0",0))</f>
        <v>14302.6</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7795.4</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f t="shared" si="0"/>
        <v>7795.4</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6504.6</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2.6</v>
      </c>
      <c r="AA14" s="385">
        <f t="shared" si="0"/>
        <v>6507.2000000000007</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15000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0</v>
      </c>
      <c r="W19" s="389">
        <f t="shared" si="1"/>
        <v>0</v>
      </c>
      <c r="X19" s="389">
        <f t="shared" si="1"/>
        <v>0</v>
      </c>
      <c r="Y19" s="389">
        <f t="shared" si="1"/>
        <v>0</v>
      </c>
      <c r="Z19" s="390">
        <f t="shared" si="1"/>
        <v>3</v>
      </c>
      <c r="AA19" s="391">
        <f t="shared" ref="AA19:AA25" si="2">SUM(G19:Z19)</f>
        <v>15003</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15000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15000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7000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7000</v>
      </c>
    </row>
    <row r="27" spans="2:27" ht="24" customHeight="1" x14ac:dyDescent="0.15">
      <c r="B27" s="170"/>
      <c r="C27" s="813"/>
      <c r="D27" s="175" t="s">
        <v>25</v>
      </c>
      <c r="E27" s="806" t="s">
        <v>344</v>
      </c>
      <c r="F27" s="807"/>
      <c r="G27" s="409">
        <f t="shared" ref="G27:Z27" si="5">+G23-G26</f>
        <v>0</v>
      </c>
      <c r="H27" s="409">
        <f t="shared" si="5"/>
        <v>8000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8000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7000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7000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7000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7000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3</v>
      </c>
      <c r="AA37" s="426">
        <f t="shared" si="4"/>
        <v>3</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3</v>
      </c>
      <c r="AA42" s="423">
        <f>SUM(G42:Z42)</f>
        <v>3</v>
      </c>
    </row>
    <row r="43" spans="2:27" ht="24" customHeight="1" x14ac:dyDescent="0.15">
      <c r="B43" s="170"/>
      <c r="C43" s="128" t="s">
        <v>235</v>
      </c>
      <c r="D43" s="789" t="s">
        <v>349</v>
      </c>
      <c r="E43" s="789"/>
      <c r="F43" s="790"/>
      <c r="G43" s="427">
        <f>+ｱ.燃え殻!$AK$27</f>
        <v>0</v>
      </c>
      <c r="H43" s="427">
        <f>+ｲ.汚泥!$AK$27</f>
        <v>7000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0</v>
      </c>
      <c r="W43" s="427">
        <f>+ﾁ.動物のふん尿!$AK$27</f>
        <v>0</v>
      </c>
      <c r="X43" s="427">
        <f>+ﾂ.動物の死体!$AK$27</f>
        <v>0</v>
      </c>
      <c r="Y43" s="427">
        <f>+ﾃ.ばいじん!$AK$27</f>
        <v>0</v>
      </c>
      <c r="Z43" s="428">
        <f>+ﾄ.混合廃棄物その他!$AK$27</f>
        <v>3</v>
      </c>
      <c r="AA43" s="429">
        <f t="shared" si="4"/>
        <v>7003</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29300</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0</v>
      </c>
      <c r="W55" s="480">
        <f t="shared" si="10"/>
        <v>0</v>
      </c>
      <c r="X55" s="480">
        <f t="shared" si="10"/>
        <v>0</v>
      </c>
      <c r="Y55" s="480">
        <f t="shared" si="10"/>
        <v>0</v>
      </c>
      <c r="Z55" s="480">
        <f t="shared" si="10"/>
        <v>5.6</v>
      </c>
      <c r="AA55" s="481">
        <f>+AA9+AA19+AA20</f>
        <v>29305.599999999999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6 月 30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神奈川県横浜市瀬谷区目黒町１０－４</v>
      </c>
      <c r="M16" s="884"/>
      <c r="N16" s="884"/>
      <c r="O16" s="884"/>
      <c r="P16" s="884"/>
      <c r="Q16" s="884"/>
      <c r="R16" s="884"/>
      <c r="S16" s="884"/>
      <c r="T16" s="884"/>
      <c r="U16" s="282"/>
    </row>
    <row r="17" spans="1:21" ht="26.25" customHeight="1" x14ac:dyDescent="0.15">
      <c r="C17" s="86"/>
      <c r="I17" s="25"/>
      <c r="J17" s="25" t="s">
        <v>7</v>
      </c>
      <c r="K17" s="25"/>
      <c r="L17" s="884" t="str">
        <f>+表紙!L41</f>
        <v>相武生コン株式会社
代表取締役　加賀　裕規</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045-923-8111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相武生コン株式会社　横浜工場</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2050</v>
      </c>
      <c r="Q25" s="891"/>
      <c r="R25" s="891"/>
      <c r="S25" s="891"/>
      <c r="T25" s="891"/>
      <c r="U25" s="892"/>
    </row>
    <row r="26" spans="1:21" ht="26.25" customHeight="1" x14ac:dyDescent="0.15">
      <c r="C26" s="538" t="s">
        <v>11</v>
      </c>
      <c r="D26" s="539"/>
      <c r="E26" s="540"/>
      <c r="F26" s="906" t="str">
        <f>+表紙!F50</f>
        <v>神奈川県横浜市瀬谷区目黒町１０－４</v>
      </c>
      <c r="G26" s="907"/>
      <c r="H26" s="907"/>
      <c r="I26" s="907"/>
      <c r="J26" s="907"/>
      <c r="K26" s="907"/>
      <c r="L26" s="907"/>
      <c r="M26" s="907"/>
      <c r="N26" s="341" t="s">
        <v>172</v>
      </c>
      <c r="O26"/>
      <c r="P26"/>
      <c r="Q26" s="901" t="str">
        <f>IF(+表紙!Q50="","",+表紙!Q50)</f>
        <v>045-921-4621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Ｅ21－窯業・土石製品製造業</v>
      </c>
      <c r="G30" s="894"/>
      <c r="H30" s="894"/>
      <c r="I30" s="894"/>
      <c r="J30" s="894"/>
      <c r="K30" s="894"/>
      <c r="L30" s="32" t="s">
        <v>48</v>
      </c>
      <c r="M30" s="32"/>
      <c r="N30" s="506" t="str">
        <f>IF(COUNTA(表紙!N54)=1,+表紙!N54,"")</f>
        <v>生コンクリート製造</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f>IF(+表紙!N55="","",+表紙!N55)</f>
        <v>2100</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21</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2</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14302.6</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2</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15003</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f>+表紙!K158</f>
        <v>7795.4</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8000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6507.2000000000007</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t="str">
        <f>+表紙!K210</f>
        <v>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7003</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2024-07-03T05:40:23Z</dcterms:created>
  <dcterms:modified xsi:type="dcterms:W3CDTF">2024-09-09T09:42:11Z</dcterms:modified>
</cp:coreProperties>
</file>