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20" yWindow="-120" windowWidth="27870" windowHeight="164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31" i="87"/>
  <c r="W45" i="94"/>
  <c r="M45" i="94"/>
  <c r="N45" i="94"/>
  <c r="F12" i="89"/>
  <c r="H24" i="89" s="1"/>
  <c r="Y18" i="91"/>
  <c r="P16" i="91" s="1"/>
  <c r="X50" i="94" s="1"/>
  <c r="H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<sst xmlns="http://schemas.openxmlformats.org/spreadsheetml/2006/main" count="3275" uniqueCount="460">
  <si>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</si>
  <si>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</si>
  <si>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</si>
  <si>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</si>
  <si>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</si>
  <si>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</si>
  <si>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</si>
  <si>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</si>
  <si>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</si>
  <si>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</si>
  <si>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</si>
  <si>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</si>
  <si>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</si>
  <si>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</si>
  <si>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</si>
  <si>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</si>
  <si>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</si>
  <si>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</si>
  <si>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</si>
  <si>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</si>
  <si>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</si>
  <si>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</si>
  <si>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</si>
  <si>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</si>
  <si>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</si>
  <si>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</si>
  <si>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</si>
  <si>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</si>
  <si>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</si>
  <si>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</si>
  <si>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</si>
  <si>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</si>
  <si>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</si>
  <si>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</si>
  <si>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</si>
  <si>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</si>
  <si>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</si>
  <si>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</si>
  <si>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</si>
  <si>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</si>
  <si>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</si>
  <si>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</si>
  <si>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</si>
  <si>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</si>
  <si>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</si>
  <si>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</si>
  <si>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</si>
  <si>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</si>
  <si>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</si>
  <si>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</si>
  <si>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</si>
  <si>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</si>
  <si>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</si>
  <si>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</si>
  <si>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</si>
  <si>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</si>
  <si>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</si>
  <si>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</si>
  <si>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</si>
  <si>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</si>
  <si>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</si>
  <si>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</si>
  <si>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</si>
  <si>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</si>
  <si>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</si>
  <si>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</si>
  <si>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</si>
  <si>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</si>
  <si>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</si>
  <si>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</si>
  <si>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</si>
  <si>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</si>
  <si>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</si>
  <si>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</si>
  <si>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</si>
  <si>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</si>
  <si>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</si>
  <si>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</si>
  <si>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</si>
  <si>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</si>
  <si>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</si>
  <si>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</si>
  <si>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</si>
  <si>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</si>
  <si>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</si>
  <si>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</si>
  <si>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</si>
  <si>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</si>
  <si>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</si>
  <si>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</si>
  <si>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</si>
  <si>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</si>
  <si>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</si>
  <si>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</si>
  <si>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</si>
  <si>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</si>
  <si>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</si>
  <si>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</si>
  <si>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</si>
  <si>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</si>
  <si>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</si>
  <si>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</si>
  <si>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</si>
  <si>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</si>
  <si>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</si>
  <si>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</si>
  <si>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</si>
  <si>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</si>
  <si>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</si>
  <si>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</si>
  <si>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</si>
  <si>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</si>
  <si>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</si>
  <si>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</si>
  <si>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</si>
  <si>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</si>
  <si>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</si>
  <si>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</si>
  <si>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</si>
  <si>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</si>
  <si>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</si>
  <si>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</si>
  <si>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</si>
  <si>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</si>
  <si>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</si>
  <si>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</si>
  <si>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</si>
  <si>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</si>
  <si>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</si>
  <si>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</si>
  <si>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</si>
  <si>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</si>
  <si>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</si>
  <si>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</si>
  <si>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</si>
  <si>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</si>
  <si>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</si>
  <si>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</si>
  <si>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</si>
  <si>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</si>
  <si>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</si>
  <si>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</si>
  <si>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</si>
  <si>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</si>
  <si>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</si>
  <si>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</si>
  <si>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</si>
  <si>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</si>
  <si>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</si>
  <si>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</si>
  <si>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</si>
  <si>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</si>
  <si>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</si>
  <si>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</si>
  <si>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</si>
  <si>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</si>
  <si>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</si>
  <si>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</si>
  <si>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</si>
  <si>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</si>
  <si>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</si>
  <si>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</si>
  <si>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</si>
  <si>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</si>
  <si>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</si>
  <si>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</si>
  <si>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</si>
  <si>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</si>
  <si>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</si>
  <si>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</si>
  <si>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</si>
  <si>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</si>
  <si>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</si>
  <si>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</si>
  <si>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</si>
  <si>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</si>
  <si>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</si>
  <si>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</si>
  <si>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</si>
  <si>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</si>
  <si>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</si>
  <si>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</si>
  <si>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</si>
  <si>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</si>
  <si>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</si>
  <si>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</si>
  <si>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</si>
  <si>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</si>
  <si>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</si>
  <si>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</si>
  <si>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</si>
  <si>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</si>
  <si>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</si>
  <si>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</si>
  <si>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</si>
  <si>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</si>
  <si>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</si>
  <si>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</si>
  <si>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</si>
  <si>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</si>
  <si>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</si>
  <si>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</si>
  <si>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</si>
  <si>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</si>
  <si>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</si>
  <si>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</si>
  <si>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</si>
  <si>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</si>
  <si>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</si>
  <si>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</si>
  <si>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</si>
  <si>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</si>
  <si>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</si>
  <si>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</si>
  <si>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</si>
  <si>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</si>
  <si>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</si>
  <si>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</si>
  <si>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</si>
  <si>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</si>
  <si>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</si>
  <si>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</si>
  <si>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</si>
  <si>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</si>
  <si>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</si>
  <si>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</si>
  <si>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</si>
  <si>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</si>
  <si>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</si>
  <si>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</si>
  <si>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</si>
  <si>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</si>
  <si>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</si>
  <si>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</si>
  <si>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</si>
  <si>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</si>
  <si>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</si>
  <si>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</si>
  <si>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</si>
  <si>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</si>
  <si>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</si>
  <si>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</si>
  <si>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</si>
  <si>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</si>
  <si>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</si>
  <si>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</si>
  <si>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</si>
  <si>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</si>
  <si>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</si>
  <si>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</si>
  <si>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</si>
  <si>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</si>
  <si>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</si>
  <si>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</si>
  <si>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</si>
  <si>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</si>
  <si>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</si>
  <si>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</si>
  <si>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</si>
  <si>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</si>
  <si>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</si>
  <si>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</si>
  <si>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</si>
  <si>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</si>
  <si>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</si>
  <si>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</si>
  <si>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</si>
  <si>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</si>
  <si>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</si>
  <si>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</si>
  <si>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</si>
  <si>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</si>
  <si>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</si>
  <si>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</si>
  <si>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</si>
  <si>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</si>
  <si>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</si>
  <si>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</si>
  <si>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</si>
  <si>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</si>
  <si>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</si>
  <si>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</si>
  <si>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</si>
  <si>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</si>
  <si>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</si>
  <si>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</si>
  <si>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</si>
  <si>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</si>
  <si>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</si>
  <si>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</si>
  <si>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</si>
  <si>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</si>
  <si>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</si>
  <si>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</si>
  <si>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</si>
  <si>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</si>
  <si>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</si>
  <si>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</si>
  <si>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</si>
  <si>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</si>
  <si>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</si>
  <si>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</si>
  <si>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</si>
  <si>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</si>
  <si>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</si>
  <si>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</si>
  <si>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</si>
  <si>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</si>
  <si>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</si>
  <si>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</si>
  <si>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</si>
  <si>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</si>
  <si>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</si>
  <si>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</si>
  <si>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</si>
  <si>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</si>
  <si>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</si>
  <si>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</si>
  <si>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</si>
  <si>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</si>
  <si>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</si>
  <si>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</si>
  <si>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</si>
  <si>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</si>
  <si>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</si>
  <si>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</si>
  <si>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</si>
  <si>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</si>
  <si>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</si>
  <si>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</si>
  <si>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</si>
  <si>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</si>
  <si>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</si>
  <si>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</si>
  <si>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</si>
  <si>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</si>
  <si>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</si>
  <si>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</si>
  <si>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</si>
  <si>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</si>
  <si>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</si>
  <si>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</si>
  <si>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</si>
  <si>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</si>
  <si>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</si>
  <si>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</si>
  <si>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</si>
  <si>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</si>
  <si>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</si>
  <si>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</si>
  <si>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</si>
  <si>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</si>
  <si>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</si>
  <si>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</si>
  <si>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</si>
  <si>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</si>
  <si>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</si>
  <si>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</si>
  <si>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</si>
  <si>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</si>
  <si>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</si>
  <si>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</si>
  <si>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</si>
  <si>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</si>
  <si>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</si>
  <si>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</si>
  <si>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</si>
  <si>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</si>
  <si>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</si>
  <si>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</si>
  <si>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</si>
  <si>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</si>
  <si>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</si>
  <si>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</si>
  <si>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</si>
  <si>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</si>
  <si>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</si>
  <si>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</si>
  <si>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</si>
  <si>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</si>
  <si>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</si>
  <si>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</si>
  <si>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</si>
  <si>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</si>
  <si>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</si>
  <si>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</si>
  <si>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</si>
  <si>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</si>
  <si>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</si>
  <si>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</si>
  <si>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</si>
  <si>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</si>
  <si>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</si>
  <si>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</si>
  <si>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</si>
  <si>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</si>
  <si>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</si>
  <si>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</si>
  <si>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</si>
  <si>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</si>
  <si>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</si>
  <si>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</si>
  <si>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</si>
  <si>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</si>
  <si>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</si>
  <si>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</si>
  <si>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</si>
  <si>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</si>
  <si>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</si>
  <si>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</si>
  <si>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</si>
  <si>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</si>
  <si>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</si>
  <si>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</si>
  <si>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</si>
  <si>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</si>
  <si>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</si>
  <si>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</si>
  <si>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</si>
  <si>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</si>
  <si>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</si>
  <si>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</si>
  <si>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</si>
  <si>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</si>
  <si>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</si>
  <si>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</si>
  <si>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</si>
  <si>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</si>
  <si>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</si>
  <si>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</si>
  <si>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</si>
  <si>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</si>
  <si>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</si>
  <si>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</si>
  <si>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</si>
  <si>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</si>
  <si>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</si>
  <si>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</si>
  <si>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</si>
  <si>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</si>
  <si>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</si>
  <si>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</si>
  <si>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</si>
  <si>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</si>
  <si>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</si>
  <si>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</si>
  <si>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</si>
  <si>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</si>
  <si>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</si>
  <si>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</si>
  <si>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</si>
  <si>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</si>
  <si>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川崎市川崎区浅野町１番地１７号</t>
    <phoneticPr fontId="3"/>
  </si>
  <si>
    <t>第一コンクリート株式会社                                                 　　　　　　　　　　　　　　　　　　代表取締役社長　市瀬 明宏</t>
    <phoneticPr fontId="3"/>
  </si>
  <si>
    <t>045（328）3083</t>
    <phoneticPr fontId="3"/>
  </si>
  <si>
    <t>横浜市都筑区池辺町4739番地</t>
    <phoneticPr fontId="3"/>
  </si>
  <si>
    <t>045（931）2251</t>
    <phoneticPr fontId="3"/>
  </si>
  <si>
    <t>212　　セメント・同製品製造業</t>
    <phoneticPr fontId="3"/>
  </si>
  <si>
    <t>令和  6年  6月10日</t>
    <phoneticPr fontId="3"/>
  </si>
  <si>
    <t>第一コンクリート株式会社　港北工場</t>
    <rPh sb="8" eb="12">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</si>
</sst>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5727" y="2222789"/>
          <a:ext cx="661555" cy="632979"/>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7" zoomScale="89" zoomScaleNormal="100" zoomScaleSheetLayoutView="89" workbookViewId="0">
      <selection activeCell="F59" sqref="F59:O5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458</v>
      </c>
      <c r="M34" s="475"/>
      <c r="N34" s="475"/>
      <c r="O34" s="476"/>
      <c r="Q34" s="20"/>
      <c r="R34" s="20"/>
      <c r="S34" s="20"/>
    </row>
    <row r="35" spans="1:19" ht="11.25" customHeight="1" x14ac:dyDescent="0.15">
      <c r="C35" s="78"/>
      <c r="O35" s="80"/>
      <c r="Q35" s="20"/>
      <c r="R35" s="20"/>
      <c r="S35" s="20"/>
    </row>
    <row r="36" spans="1:19" ht="13.5" x14ac:dyDescent="0.15">
      <c r="C36" s="442" t="s">
        <v>41</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452</v>
      </c>
      <c r="K39" s="454"/>
      <c r="L39" s="455"/>
      <c r="M39" s="455"/>
      <c r="N39" s="455"/>
      <c r="O39" s="456"/>
      <c r="Q39" s="20"/>
      <c r="R39" s="20"/>
    </row>
    <row r="40" spans="1:19" ht="26.25" customHeight="1" x14ac:dyDescent="0.15">
      <c r="C40" s="78"/>
      <c r="H40" s="23" t="s">
        <v>7</v>
      </c>
      <c r="I40" s="23"/>
      <c r="J40" s="454" t="s">
        <v>453</v>
      </c>
      <c r="K40" s="454"/>
      <c r="L40" s="455"/>
      <c r="M40" s="455"/>
      <c r="N40" s="455"/>
      <c r="O40" s="456"/>
    </row>
    <row r="41" spans="1:19" x14ac:dyDescent="0.15">
      <c r="C41" s="78"/>
      <c r="J41" s="21" t="s">
        <v>8</v>
      </c>
      <c r="O41" s="79"/>
    </row>
    <row r="42" spans="1:19" x14ac:dyDescent="0.15">
      <c r="C42" s="78"/>
      <c r="J42" s="24" t="s">
        <v>9</v>
      </c>
      <c r="K42" s="24"/>
      <c r="L42" s="457" t="s">
        <v>454</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459</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2051</v>
      </c>
      <c r="N48" s="481"/>
      <c r="O48" s="482"/>
    </row>
    <row r="49" spans="3:21" ht="18" customHeight="1" x14ac:dyDescent="0.15">
      <c r="C49" s="431" t="s">
        <v>11</v>
      </c>
      <c r="D49" s="463"/>
      <c r="E49" s="464"/>
      <c r="F49" s="450" t="s">
        <v>455</v>
      </c>
      <c r="G49" s="451"/>
      <c r="H49" s="451"/>
      <c r="I49" s="451"/>
      <c r="J49" s="451"/>
      <c r="K49" s="451"/>
      <c r="L49" s="126" t="s">
        <v>172</v>
      </c>
      <c r="M49" s="394"/>
      <c r="N49" s="483" t="s">
        <v>456</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131</v>
      </c>
      <c r="G52" s="514"/>
      <c r="H52" s="514"/>
      <c r="I52" s="514"/>
      <c r="J52" s="30" t="s">
        <v>47</v>
      </c>
      <c r="K52" s="30"/>
      <c r="L52" s="515" t="s">
        <v>457</v>
      </c>
      <c r="M52" s="515"/>
      <c r="N52" s="516"/>
      <c r="O52" s="517"/>
    </row>
    <row r="53" spans="3:21" ht="22.5" customHeight="1" x14ac:dyDescent="0.15">
      <c r="C53" s="296"/>
      <c r="D53" s="307" t="s">
        <v>19</v>
      </c>
      <c r="E53" s="308" t="s">
        <v>365</v>
      </c>
      <c r="F53" s="518" t="s">
        <v>366</v>
      </c>
      <c r="G53" s="519"/>
      <c r="H53" s="520"/>
      <c r="I53" s="518" t="s">
        <v>367</v>
      </c>
      <c r="J53" s="521"/>
      <c r="K53" s="522"/>
      <c r="L53" s="523">
        <v>577</v>
      </c>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8</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26060.6</v>
      </c>
      <c r="I63" s="241" t="s">
        <v>4</v>
      </c>
      <c r="J63" s="499" t="s">
        <v>324</v>
      </c>
      <c r="K63" s="500"/>
      <c r="L63" s="501"/>
      <c r="M63" s="497">
        <f>+別紙!AA14</f>
        <v>3632.6</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3632.6</v>
      </c>
      <c r="N65" s="498"/>
      <c r="O65" s="383" t="s">
        <v>4</v>
      </c>
      <c r="P65" s="160"/>
      <c r="Q65" s="161"/>
      <c r="R65" s="161"/>
      <c r="S65" s="161"/>
    </row>
    <row r="66" spans="1:22" ht="24.75" customHeight="1" x14ac:dyDescent="0.15">
      <c r="C66" s="400"/>
      <c r="D66" s="487" t="s">
        <v>303</v>
      </c>
      <c r="E66" s="488"/>
      <c r="F66" s="488"/>
      <c r="G66" s="489"/>
      <c r="H66" s="384">
        <f>+別紙!AA12</f>
        <v>22428</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第一コンクリート株式会社　港北工場</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4"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101.8</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3140</v>
      </c>
      <c r="E24" s="558"/>
      <c r="F24" s="558"/>
      <c r="G24" s="195" t="s">
        <v>198</v>
      </c>
      <c r="H24" s="547">
        <f>+F12</f>
        <v>101.8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101.8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2826</v>
      </c>
      <c r="E27" s="558"/>
      <c r="F27" s="558"/>
      <c r="G27" s="195" t="s">
        <v>198</v>
      </c>
      <c r="H27" s="547">
        <f>+Y21</f>
        <v>0</v>
      </c>
      <c r="I27" s="548"/>
      <c r="J27" s="195" t="s">
        <v>198</v>
      </c>
      <c r="M27" s="556"/>
      <c r="P27" s="561">
        <f>+R30+ROUND(R33,1)</f>
        <v>101.8</v>
      </c>
      <c r="Q27" s="607"/>
      <c r="R27" s="607"/>
      <c r="S27" s="607"/>
      <c r="T27" s="44" t="s">
        <v>38</v>
      </c>
      <c r="U27" s="64"/>
      <c r="V27" s="64"/>
      <c r="Y27" s="62" t="s">
        <v>39</v>
      </c>
      <c r="Z27" s="65"/>
      <c r="AH27" s="53"/>
      <c r="AI27" s="53"/>
      <c r="AJ27" s="53"/>
      <c r="AK27" s="53"/>
      <c r="AL27" s="577">
        <f>+AH18+P27</f>
        <v>101.8</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101.8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314</v>
      </c>
      <c r="E29" s="558"/>
      <c r="F29" s="558"/>
      <c r="G29" s="195" t="s">
        <v>198</v>
      </c>
      <c r="H29" s="547">
        <f>+AL27</f>
        <v>101.8</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101.8</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314</v>
      </c>
      <c r="E31" s="558"/>
      <c r="F31" s="558"/>
      <c r="G31" s="195" t="s">
        <v>198</v>
      </c>
      <c r="H31" s="547">
        <f>+AS24</f>
        <v>101.8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110" zoomScaleNormal="110" workbookViewId="0">
      <selection activeCell="L6" sqref="L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12419.199999999999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1002.5</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v>11027.8</v>
      </c>
      <c r="Q18" s="584"/>
      <c r="R18" s="584"/>
      <c r="S18" s="584"/>
      <c r="T18" s="52" t="s">
        <v>13</v>
      </c>
      <c r="U18"/>
      <c r="V18" s="248"/>
      <c r="W18"/>
      <c r="X18" s="194"/>
      <c r="Y18" s="577">
        <f>+ROUND(AH9,1)+ROUND(AH12,1)+ROUND(AH15,1)+AH18</f>
        <v>1002.5</v>
      </c>
      <c r="Z18" s="578"/>
      <c r="AA18" s="578"/>
      <c r="AB18" s="52" t="s">
        <v>4</v>
      </c>
      <c r="AC18" s="193"/>
      <c r="AD18" s="193"/>
      <c r="AE18" s="556"/>
      <c r="AH18" s="561">
        <f>+ROUND(AO18,1)+ROUND(AO21,1)</f>
        <v>1002.5</v>
      </c>
      <c r="AI18" s="548"/>
      <c r="AJ18" s="548"/>
      <c r="AK18" s="548"/>
      <c r="AL18" s="44" t="s">
        <v>13</v>
      </c>
      <c r="AM18" s="55"/>
      <c r="AO18" s="273">
        <f>+ROUND(AU16,1)+ROUND(AU17,1)+ROUND(AU18,1)</f>
        <v>1002.5</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10025.299999999999</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22913</v>
      </c>
      <c r="E24" s="558"/>
      <c r="F24" s="558"/>
      <c r="G24" s="195" t="s">
        <v>198</v>
      </c>
      <c r="H24" s="547">
        <f>+F12</f>
        <v>12419.199999999999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2393.9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19602</v>
      </c>
      <c r="E27" s="558"/>
      <c r="F27" s="558"/>
      <c r="G27" s="195" t="s">
        <v>198</v>
      </c>
      <c r="H27" s="547">
        <f>+Y21</f>
        <v>10025.299999999999</v>
      </c>
      <c r="I27" s="548"/>
      <c r="J27" s="195" t="s">
        <v>198</v>
      </c>
      <c r="M27" s="556"/>
      <c r="P27" s="561">
        <f>+R30+ROUND(R33,1)</f>
        <v>1391.4</v>
      </c>
      <c r="Q27" s="607"/>
      <c r="R27" s="607"/>
      <c r="S27" s="607"/>
      <c r="T27" s="44" t="s">
        <v>38</v>
      </c>
      <c r="U27" s="64"/>
      <c r="V27" s="64"/>
      <c r="Y27" s="62" t="s">
        <v>39</v>
      </c>
      <c r="Z27" s="65"/>
      <c r="AH27" s="53"/>
      <c r="AI27" s="53"/>
      <c r="AJ27" s="53"/>
      <c r="AK27" s="53"/>
      <c r="AL27" s="577">
        <f>+AH18+P27</f>
        <v>2393.9</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1391.4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3311</v>
      </c>
      <c r="E29" s="558"/>
      <c r="F29" s="558"/>
      <c r="G29" s="195" t="s">
        <v>198</v>
      </c>
      <c r="H29" s="547">
        <f>+AL27</f>
        <v>2393.9</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1391.4</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3311</v>
      </c>
      <c r="E31" s="558"/>
      <c r="F31" s="558"/>
      <c r="G31" s="195" t="s">
        <v>198</v>
      </c>
      <c r="H31" s="547">
        <f>+AS24</f>
        <v>2393.9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第一コンクリート株式会社　港北工場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7.6</v>
      </c>
      <c r="E24" s="558"/>
      <c r="F24" s="558"/>
      <c r="G24" s="195" t="s">
        <v>198</v>
      </c>
      <c r="H24" s="547">
        <f>+F12</f>
        <v>5.6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5.6</v>
      </c>
      <c r="Q27" s="607"/>
      <c r="R27" s="607"/>
      <c r="S27" s="607"/>
      <c r="T27" s="44" t="s">
        <v>38</v>
      </c>
      <c r="U27" s="64"/>
      <c r="V27" s="64"/>
      <c r="Y27" s="62" t="s">
        <v>39</v>
      </c>
      <c r="Z27" s="65"/>
      <c r="AH27" s="53"/>
      <c r="AI27" s="53"/>
      <c r="AJ27" s="53"/>
      <c r="AK27" s="53"/>
      <c r="AL27" s="577">
        <f>+AH18+P27</f>
        <v>5.6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7.6</v>
      </c>
      <c r="E29" s="558"/>
      <c r="F29" s="558"/>
      <c r="G29" s="195" t="s">
        <v>198</v>
      </c>
      <c r="H29" s="547">
        <f>+AL27</f>
        <v>5.6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5.6</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7.6</v>
      </c>
      <c r="E31" s="558"/>
      <c r="F31" s="558"/>
      <c r="G31" s="195" t="s">
        <v>198</v>
      </c>
      <c r="H31" s="547">
        <f>+AS24</f>
        <v>5.6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4"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第一コンクリート株式会社　港北工場</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3140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22913</v>
      </c>
      <c r="U9" s="320">
        <f>IF(OR(ｿ.鉱さい!D24&gt;0,ｿ.鉱さい!D24&lt;0),ｿ.鉱さい!D24,IF(U$19&gt;0,"0",0))</f>
        <v>0</v>
      </c>
      <c r="V9" s="320">
        <f>IF(OR(ﾀ.がれき類!D24&gt;0,ﾀ.がれき類!D24&lt;0),ﾀ.がれき類!D24,IF(V$19&gt;0,"0",0))</f>
        <v>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7.6</v>
      </c>
      <c r="AA9" s="322">
        <f>IF(SUM(G9:Z9)&gt;0,SUM(G9:Z9),IF(AA$19&gt;0,"0",0))</f>
        <v>26060.6</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2826</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19602</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f t="shared" si="0"/>
        <v>22428</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314</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3311</v>
      </c>
      <c r="U14" s="326">
        <f>IF(OR(ｿ.鉱さい!D29&gt;0,ｿ.鉱さい!D29&lt;0),ｿ.鉱さい!D29,IF(U$19&gt;0,"0",0))</f>
        <v>0</v>
      </c>
      <c r="V14" s="326">
        <f>IF(OR(ﾀ.がれき類!D29&gt;0,ﾀ.がれき類!D29&lt;0),ﾀ.がれき類!D29,IF(V$19&gt;0,"0",0))</f>
        <v>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7.6</v>
      </c>
      <c r="AA14" s="328">
        <f t="shared" si="0"/>
        <v>3632.6</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314</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3311</v>
      </c>
      <c r="U16" s="326">
        <f>IF(OR(ｿ.鉱さい!D31&gt;0,ｿ.鉱さい!D31&lt;0),ｿ.鉱さい!D31,IF(U$19&gt;0,"0",0))</f>
        <v>0</v>
      </c>
      <c r="V16" s="326">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7.6</v>
      </c>
      <c r="AA16" s="328">
        <f t="shared" si="0"/>
        <v>3632.6</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101.8</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12419.199999999999</v>
      </c>
      <c r="U19" s="332">
        <f t="shared" si="1"/>
        <v>0</v>
      </c>
      <c r="V19" s="332">
        <f t="shared" si="1"/>
        <v>0</v>
      </c>
      <c r="W19" s="332">
        <f t="shared" si="1"/>
        <v>0</v>
      </c>
      <c r="X19" s="332">
        <f t="shared" si="1"/>
        <v>0</v>
      </c>
      <c r="Y19" s="332">
        <f t="shared" si="1"/>
        <v>0</v>
      </c>
      <c r="Z19" s="333">
        <f t="shared" si="1"/>
        <v>5.6</v>
      </c>
      <c r="AA19" s="334">
        <f t="shared" ref="AA19:AA25" si="2">SUM(G19:Z19)</f>
        <v>12526.599999999999</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11027.8</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11027.8</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1002.5</v>
      </c>
      <c r="U26" s="353">
        <f t="shared" si="3"/>
        <v>0</v>
      </c>
      <c r="V26" s="353">
        <f t="shared" si="3"/>
        <v>0</v>
      </c>
      <c r="W26" s="353">
        <f t="shared" si="3"/>
        <v>0</v>
      </c>
      <c r="X26" s="353">
        <f t="shared" si="3"/>
        <v>0</v>
      </c>
      <c r="Y26" s="353">
        <f t="shared" si="3"/>
        <v>0</v>
      </c>
      <c r="Z26" s="354">
        <f t="shared" si="3"/>
        <v>0</v>
      </c>
      <c r="AA26" s="355">
        <f t="shared" ref="AA26:AA47" si="4">SUM(G26:Z26)</f>
        <v>1002.5</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10025.299999999999</v>
      </c>
      <c r="U27" s="353">
        <f t="shared" si="5"/>
        <v>0</v>
      </c>
      <c r="V27" s="353">
        <f t="shared" si="5"/>
        <v>0</v>
      </c>
      <c r="W27" s="353">
        <f t="shared" si="5"/>
        <v>0</v>
      </c>
      <c r="X27" s="353">
        <f t="shared" si="5"/>
        <v>0</v>
      </c>
      <c r="Y27" s="353">
        <f t="shared" si="5"/>
        <v>0</v>
      </c>
      <c r="Z27" s="354">
        <f t="shared" si="5"/>
        <v>0</v>
      </c>
      <c r="AA27" s="355">
        <f t="shared" si="4"/>
        <v>10025.299999999999</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1002.5</v>
      </c>
      <c r="U31" s="353">
        <f t="shared" si="6"/>
        <v>0</v>
      </c>
      <c r="V31" s="353">
        <f t="shared" si="6"/>
        <v>0</v>
      </c>
      <c r="W31" s="353">
        <f t="shared" si="6"/>
        <v>0</v>
      </c>
      <c r="X31" s="353">
        <f t="shared" si="6"/>
        <v>0</v>
      </c>
      <c r="Y31" s="353">
        <f t="shared" si="6"/>
        <v>0</v>
      </c>
      <c r="Z31" s="354">
        <f t="shared" si="6"/>
        <v>0</v>
      </c>
      <c r="AA31" s="355">
        <f t="shared" si="4"/>
        <v>1002.5</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1002.5</v>
      </c>
      <c r="U32" s="359">
        <f t="shared" si="7"/>
        <v>0</v>
      </c>
      <c r="V32" s="359">
        <f t="shared" si="7"/>
        <v>0</v>
      </c>
      <c r="W32" s="359">
        <f t="shared" si="7"/>
        <v>0</v>
      </c>
      <c r="X32" s="359">
        <f t="shared" si="7"/>
        <v>0</v>
      </c>
      <c r="Y32" s="359">
        <f t="shared" si="7"/>
        <v>0</v>
      </c>
      <c r="Z32" s="360">
        <f t="shared" si="7"/>
        <v>0</v>
      </c>
      <c r="AA32" s="361">
        <f t="shared" si="4"/>
        <v>1002.5</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1002.5</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1002.5</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101.8</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1391.4</v>
      </c>
      <c r="U37" s="368">
        <f t="shared" si="8"/>
        <v>0</v>
      </c>
      <c r="V37" s="368">
        <f t="shared" si="8"/>
        <v>0</v>
      </c>
      <c r="W37" s="368">
        <f t="shared" si="8"/>
        <v>0</v>
      </c>
      <c r="X37" s="368">
        <f t="shared" si="8"/>
        <v>0</v>
      </c>
      <c r="Y37" s="368">
        <f t="shared" si="8"/>
        <v>0</v>
      </c>
      <c r="Z37" s="369">
        <f t="shared" si="8"/>
        <v>5.6</v>
      </c>
      <c r="AA37" s="370">
        <f t="shared" si="4"/>
        <v>1498.8</v>
      </c>
    </row>
    <row r="38" spans="2:27" ht="24" customHeight="1" x14ac:dyDescent="0.15">
      <c r="B38" s="167"/>
      <c r="C38" s="685"/>
      <c r="D38" s="208"/>
      <c r="E38" s="206" t="s">
        <v>262</v>
      </c>
      <c r="F38" s="391"/>
      <c r="G38" s="359">
        <f t="shared" ref="G38:Z38" si="9">SUM(G39:G41)</f>
        <v>0</v>
      </c>
      <c r="H38" s="359">
        <f t="shared" si="9"/>
        <v>101.8</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1391.4</v>
      </c>
      <c r="U38" s="359">
        <f t="shared" si="9"/>
        <v>0</v>
      </c>
      <c r="V38" s="359">
        <f t="shared" si="9"/>
        <v>0</v>
      </c>
      <c r="W38" s="359">
        <f t="shared" si="9"/>
        <v>0</v>
      </c>
      <c r="X38" s="359">
        <f t="shared" si="9"/>
        <v>0</v>
      </c>
      <c r="Y38" s="359">
        <f t="shared" si="9"/>
        <v>0</v>
      </c>
      <c r="Z38" s="360">
        <f t="shared" si="9"/>
        <v>5.6</v>
      </c>
      <c r="AA38" s="361">
        <f t="shared" si="4"/>
        <v>1498.8</v>
      </c>
    </row>
    <row r="39" spans="2:27" ht="24" customHeight="1" x14ac:dyDescent="0.15">
      <c r="B39" s="167"/>
      <c r="C39" s="685"/>
      <c r="D39" s="209"/>
      <c r="E39" s="204"/>
      <c r="F39" s="202" t="s">
        <v>235</v>
      </c>
      <c r="G39" s="362">
        <f>+ｱ.燃え殻!$AA$28</f>
        <v>0</v>
      </c>
      <c r="H39" s="362">
        <f>+ｲ.汚泥!$AA$28</f>
        <v>101.8</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1391.4</v>
      </c>
      <c r="U39" s="362">
        <f>+ｿ.鉱さい!$AA$28</f>
        <v>0</v>
      </c>
      <c r="V39" s="362">
        <f>+ﾀ.がれき類!$AA$28</f>
        <v>0</v>
      </c>
      <c r="W39" s="362">
        <f>+ﾁ.動物のふん尿!$AA$28</f>
        <v>0</v>
      </c>
      <c r="X39" s="362">
        <f>+ﾂ.動物の死体!$AA$28</f>
        <v>0</v>
      </c>
      <c r="Y39" s="362">
        <f>+ﾃ.ばいじん!$AA$28</f>
        <v>0</v>
      </c>
      <c r="Z39" s="363">
        <f>+ﾄ.混合廃棄物その他!$AA$28</f>
        <v>5.6</v>
      </c>
      <c r="AA39" s="364">
        <f t="shared" si="4"/>
        <v>1498.8</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101.8</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2393.9</v>
      </c>
      <c r="U43" s="371">
        <f>+ｿ.鉱さい!$AL$27</f>
        <v>0</v>
      </c>
      <c r="V43" s="371">
        <f>+ﾀ.がれき類!$AL$27</f>
        <v>0</v>
      </c>
      <c r="W43" s="371">
        <f>+ﾁ.動物のふん尿!$AL$27</f>
        <v>0</v>
      </c>
      <c r="X43" s="371">
        <f>+ﾂ.動物の死体!$AL$27</f>
        <v>0</v>
      </c>
      <c r="Y43" s="371">
        <f>+ﾃ.ばいじん!$AL$27</f>
        <v>0</v>
      </c>
      <c r="Z43" s="372">
        <f>+ﾄ.混合廃棄物その他!$AL$27</f>
        <v>5.6</v>
      </c>
      <c r="AA43" s="373">
        <f t="shared" si="4"/>
        <v>2501.3000000000002</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81" t="s">
        <v>239</v>
      </c>
      <c r="F45" s="682"/>
      <c r="G45" s="377">
        <f>+ｱ.燃え殻!$AS$24</f>
        <v>0</v>
      </c>
      <c r="H45" s="377">
        <f>+ｲ.汚泥!$AS$24</f>
        <v>101.8</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2393.9</v>
      </c>
      <c r="U45" s="377">
        <f>+ｿ.鉱さい!$AS$24</f>
        <v>0</v>
      </c>
      <c r="V45" s="377">
        <f>+ﾀ.がれき類!$AS$24</f>
        <v>0</v>
      </c>
      <c r="W45" s="377">
        <f>+ﾁ.動物のふん尿!$AS$24</f>
        <v>0</v>
      </c>
      <c r="X45" s="377">
        <f>+ﾂ.動物の死体!$AS$24</f>
        <v>0</v>
      </c>
      <c r="Y45" s="377">
        <f>+ﾃ.ばいじん!$AS$24</f>
        <v>0</v>
      </c>
      <c r="Z45" s="378">
        <f>+ﾄ.混合廃棄物その他!$AS$24</f>
        <v>5.6</v>
      </c>
      <c r="AA45" s="379">
        <f t="shared" si="4"/>
        <v>2501.3000000000002</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3241.8</v>
      </c>
      <c r="I55" s="414">
        <f t="shared" si="10"/>
        <v>0</v>
      </c>
      <c r="J55" s="414">
        <f t="shared" si="10"/>
        <v>0</v>
      </c>
      <c r="K55" s="414">
        <f t="shared" si="10"/>
        <v>0</v>
      </c>
      <c r="L55" s="414">
        <f t="shared" si="10"/>
        <v>0</v>
      </c>
      <c r="M55" s="414">
        <f t="shared" si="10"/>
        <v>0</v>
      </c>
      <c r="N55" s="414">
        <f t="shared" si="10"/>
        <v>0</v>
      </c>
      <c r="O55" s="414">
        <f t="shared" si="10"/>
        <v>0</v>
      </c>
      <c r="P55" s="414">
        <f t="shared" si="10"/>
        <v>0</v>
      </c>
      <c r="Q55" s="414">
        <f t="shared" si="10"/>
        <v>0</v>
      </c>
      <c r="R55" s="414">
        <f t="shared" si="10"/>
        <v>0</v>
      </c>
      <c r="S55" s="414">
        <f t="shared" si="10"/>
        <v>0</v>
      </c>
      <c r="T55" s="414">
        <f t="shared" si="10"/>
        <v>35332.199999999997</v>
      </c>
      <c r="U55" s="414">
        <f t="shared" si="10"/>
        <v>0</v>
      </c>
      <c r="V55" s="414">
        <f t="shared" si="10"/>
        <v>0</v>
      </c>
      <c r="W55" s="414">
        <f t="shared" si="10"/>
        <v>0</v>
      </c>
      <c r="X55" s="414">
        <f t="shared" si="10"/>
        <v>0</v>
      </c>
      <c r="Y55" s="414">
        <f t="shared" si="10"/>
        <v>0</v>
      </c>
      <c r="Z55" s="414">
        <f t="shared" si="10"/>
        <v>13.2</v>
      </c>
      <c r="AA55" s="415">
        <f>+AA9+AA19+AA20</f>
        <v>38587.199999999997</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6年  6月10日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川崎市川崎区浅野町１番地１７号</v>
      </c>
      <c r="K16" s="740"/>
      <c r="L16" s="741"/>
      <c r="M16" s="741"/>
      <c r="N16" s="741"/>
      <c r="O16" s="742"/>
    </row>
    <row r="17" spans="1:15" ht="26.25" customHeight="1" x14ac:dyDescent="0.15">
      <c r="C17" s="78"/>
      <c r="H17" s="23" t="s">
        <v>7</v>
      </c>
      <c r="I17" s="23"/>
      <c r="J17" s="740" t="str">
        <f>+表紙!J40</f>
        <v>第一コンクリート株式会社                                                 　　　　　　　　　　　　　　　　　　代表取締役社長　市瀬 明宏</v>
      </c>
      <c r="K17" s="740"/>
      <c r="L17" s="741"/>
      <c r="M17" s="741"/>
      <c r="N17" s="741"/>
      <c r="O17" s="742"/>
    </row>
    <row r="18" spans="1:15" x14ac:dyDescent="0.15">
      <c r="C18" s="78"/>
      <c r="J18" s="21" t="s">
        <v>8</v>
      </c>
      <c r="O18" s="79"/>
    </row>
    <row r="19" spans="1:15" x14ac:dyDescent="0.15">
      <c r="C19" s="78"/>
      <c r="J19" s="24" t="s">
        <v>9</v>
      </c>
      <c r="K19" s="24"/>
      <c r="L19" s="705" t="str">
        <f>IF(+表紙!L42="","",+表紙!L42)</f>
        <v>045（328）3083</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第一コンクリート株式会社　港北工場</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2051</v>
      </c>
      <c r="N25" s="730"/>
      <c r="O25" s="731"/>
    </row>
    <row r="26" spans="1:15" ht="18" customHeight="1" x14ac:dyDescent="0.15">
      <c r="C26" s="431" t="s">
        <v>11</v>
      </c>
      <c r="D26" s="463"/>
      <c r="E26" s="464"/>
      <c r="F26" s="716" t="str">
        <f>+表紙!F49</f>
        <v>横浜市都筑区池辺町4739番地</v>
      </c>
      <c r="G26" s="717"/>
      <c r="H26" s="717"/>
      <c r="I26" s="717"/>
      <c r="J26" s="717"/>
      <c r="K26" s="717"/>
      <c r="L26" s="126" t="s">
        <v>172</v>
      </c>
      <c r="M26" s="223"/>
      <c r="N26" s="720" t="str">
        <f>IF(+表紙!N49="","",+表紙!N49)</f>
        <v>045（931）2251</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Ｅ21－窯業・土石製品製造業</v>
      </c>
      <c r="G29" s="733"/>
      <c r="H29" s="733"/>
      <c r="I29" s="733"/>
      <c r="J29" s="30" t="s">
        <v>47</v>
      </c>
      <c r="K29" s="30"/>
      <c r="L29" s="734" t="str">
        <f>+表紙!L52</f>
        <v>212　　セメント・同製品製造業</v>
      </c>
      <c r="M29" s="734"/>
      <c r="N29" s="735"/>
      <c r="O29" s="736"/>
    </row>
    <row r="30" spans="1:15" ht="22.5" customHeight="1" x14ac:dyDescent="0.15">
      <c r="C30" s="296"/>
      <c r="D30" s="307" t="s">
        <v>19</v>
      </c>
      <c r="E30" s="308" t="s">
        <v>365</v>
      </c>
      <c r="F30" s="732" t="s">
        <v>366</v>
      </c>
      <c r="G30" s="519"/>
      <c r="H30" s="737"/>
      <c r="I30" s="732" t="s">
        <v>367</v>
      </c>
      <c r="J30" s="521"/>
      <c r="K30" s="522"/>
      <c r="L30" s="738">
        <f>+表紙!L53</f>
        <v>577</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8</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26060.6</v>
      </c>
      <c r="I40" s="241" t="s">
        <v>4</v>
      </c>
      <c r="J40" s="499" t="s">
        <v>324</v>
      </c>
      <c r="K40" s="500"/>
      <c r="L40" s="501"/>
      <c r="M40" s="700">
        <f>+表紙!M63</f>
        <v>3632.6</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3632.6</v>
      </c>
      <c r="N42" s="701">
        <f>+表紙!N65</f>
        <v>0</v>
      </c>
      <c r="O42" s="181" t="s">
        <v>4</v>
      </c>
    </row>
    <row r="43" spans="3:15" ht="24.75" customHeight="1" x14ac:dyDescent="0.15">
      <c r="C43" s="176"/>
      <c r="D43" s="487" t="s">
        <v>303</v>
      </c>
      <c r="E43" s="488"/>
      <c r="F43" s="488"/>
      <c r="G43" s="489"/>
      <c r="H43" s="246">
        <f>+表紙!H66</f>
        <v>22428</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2024-06-11T07:54:47Z</dcterms:created>
  <dcterms:modified xsi:type="dcterms:W3CDTF">2024-09-09T09:42:52Z</dcterms:modified>
</cp:coreProperties>
</file>