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8" i="76" l="1"/>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G38" i="94" s="1"/>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W38" i="94"/>
  <c r="W32" i="94"/>
  <c r="W31" i="94" s="1"/>
  <c r="AK31" i="99"/>
  <c r="L32" i="94" l="1"/>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G43" i="94" l="1"/>
  <c r="AK31" i="2"/>
  <c r="G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<sst xmlns="http://schemas.openxmlformats.org/spreadsheetml/2006/main" count="2767" uniqueCount="433">
  <si>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</si>
  <si>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</si>
  <si>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</si>
  <si>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</si>
  <si>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</si>
  <si>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</si>
  <si>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</si>
  <si>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</si>
  <si>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</si>
  <si>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</si>
  <si>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</si>
  <si>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</si>
  <si>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</si>
  <si>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</si>
  <si>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</si>
  <si>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</si>
  <si>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</si>
  <si>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</si>
  <si>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</si>
  <si>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</si>
  <si>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</si>
  <si>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</si>
  <si>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</si>
  <si>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</si>
  <si>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</si>
  <si>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</si>
  <si>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</si>
  <si>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</si>
  <si>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</si>
  <si>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</si>
  <si>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</si>
  <si>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</si>
  <si>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</si>
  <si>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</si>
  <si>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</si>
  <si>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</si>
  <si>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</si>
  <si>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</si>
  <si>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</si>
  <si>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</si>
  <si>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</si>
  <si>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</si>
  <si>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</si>
  <si>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</si>
  <si>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</si>
  <si>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</si>
  <si>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</si>
  <si>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</si>
  <si>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</si>
  <si>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</si>
  <si>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</si>
  <si>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</si>
  <si>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</si>
  <si>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</si>
  <si>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</si>
  <si>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</si>
  <si>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</si>
  <si>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</si>
  <si>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</si>
  <si>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</si>
  <si>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</si>
  <si>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</si>
  <si>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</si>
  <si>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</si>
  <si>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</si>
  <si>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</si>
  <si>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</si>
  <si>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</si>
  <si>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</si>
  <si>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</si>
  <si>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</si>
  <si>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</si>
  <si>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</si>
  <si>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</si>
  <si>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</si>
  <si>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</si>
  <si>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</si>
  <si>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</si>
  <si>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</si>
  <si>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</si>
  <si>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</si>
  <si>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</si>
  <si>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</si>
  <si>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</si>
  <si>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</si>
  <si>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</si>
  <si>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</si>
  <si>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</si>
  <si>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</si>
  <si>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</si>
  <si>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</si>
  <si>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</si>
  <si>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</si>
  <si>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</si>
  <si>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</si>
  <si>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</si>
  <si>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</si>
  <si>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</si>
  <si>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</si>
  <si>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</si>
  <si>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</si>
  <si>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</si>
  <si>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</si>
  <si>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</si>
  <si>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</si>
  <si>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</si>
  <si>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</si>
  <si>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</si>
  <si>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</si>
  <si>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</si>
  <si>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</si>
  <si>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</si>
  <si>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</si>
  <si>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</si>
  <si>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</si>
  <si>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</si>
  <si>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</si>
  <si>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</si>
  <si>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</si>
  <si>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</si>
  <si>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</si>
  <si>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</si>
  <si>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</si>
  <si>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</si>
  <si>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</si>
  <si>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</si>
  <si>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</si>
  <si>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</si>
  <si>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</si>
  <si>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</si>
  <si>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</si>
  <si>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</si>
  <si>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</si>
  <si>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</si>
  <si>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</si>
  <si>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</si>
  <si>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</si>
  <si>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</si>
  <si>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</si>
  <si>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</si>
  <si>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</si>
  <si>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</si>
  <si>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</si>
  <si>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</si>
  <si>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</si>
  <si>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</si>
  <si>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</si>
  <si>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</si>
  <si>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</si>
  <si>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</si>
  <si>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</si>
  <si>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</si>
  <si>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</si>
  <si>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</si>
  <si>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</si>
  <si>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</si>
  <si>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</si>
  <si>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</si>
  <si>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</si>
  <si>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</si>
  <si>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</si>
  <si>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</si>
  <si>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</si>
  <si>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</si>
  <si>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</si>
  <si>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</si>
  <si>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</si>
  <si>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</si>
  <si>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</si>
  <si>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</si>
  <si>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</si>
  <si>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</si>
  <si>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</si>
  <si>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</si>
  <si>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</si>
  <si>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</si>
  <si>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</si>
  <si>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</si>
  <si>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</si>
  <si>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</si>
  <si>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</si>
  <si>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</si>
  <si>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</si>
  <si>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</si>
  <si>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</si>
  <si>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</si>
  <si>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</si>
  <si>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</si>
  <si>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</si>
  <si>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</si>
  <si>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</si>
  <si>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</si>
  <si>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</si>
  <si>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</si>
  <si>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</si>
  <si>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</si>
  <si>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</si>
  <si>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</si>
  <si>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</si>
  <si>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</si>
  <si>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</si>
  <si>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</si>
  <si>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</si>
  <si>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</si>
  <si>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</si>
  <si>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</si>
  <si>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</si>
  <si>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</si>
  <si>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</si>
  <si>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</si>
  <si>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</si>
  <si>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</si>
  <si>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</si>
  <si>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</si>
  <si>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</si>
  <si>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</si>
  <si>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</si>
  <si>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</si>
  <si>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</si>
  <si>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</si>
  <si>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</si>
  <si>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</si>
  <si>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</si>
  <si>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</si>
  <si>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</si>
  <si>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</si>
  <si>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</si>
  <si>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</si>
  <si>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</si>
  <si>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</si>
  <si>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</si>
  <si>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</si>
  <si>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</si>
  <si>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</si>
  <si>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</si>
  <si>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</si>
  <si>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</si>
  <si>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</si>
  <si>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</si>
  <si>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</si>
  <si>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</si>
  <si>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</si>
  <si>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</si>
  <si>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</si>
  <si>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</si>
  <si>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</si>
  <si>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</si>
  <si>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</si>
  <si>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</si>
  <si>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</si>
  <si>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</si>
  <si>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</si>
  <si>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</si>
  <si>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</si>
  <si>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</si>
  <si>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</si>
  <si>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</si>
  <si>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</si>
  <si>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</si>
  <si>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</si>
  <si>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</si>
  <si>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</si>
  <si>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</si>
  <si>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</si>
  <si>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</si>
  <si>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</si>
  <si>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</si>
  <si>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</si>
  <si>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</si>
  <si>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</si>
  <si>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</si>
  <si>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</si>
  <si>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</si>
  <si>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</si>
  <si>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</si>
  <si>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</si>
  <si>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</si>
  <si>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</si>
  <si>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</si>
  <si>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</si>
  <si>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</si>
  <si>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</si>
  <si>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</si>
  <si>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</si>
  <si>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</si>
  <si>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</si>
  <si>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</si>
  <si>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</si>
  <si>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</si>
  <si>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</si>
  <si>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</si>
  <si>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</si>
  <si>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</si>
  <si>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</si>
  <si>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</si>
  <si>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</si>
  <si>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</si>
  <si>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</si>
  <si>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</si>
  <si>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</si>
  <si>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</si>
  <si>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</si>
  <si>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</si>
  <si>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</si>
  <si>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</si>
  <si>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</si>
  <si>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</si>
  <si>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</si>
  <si>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</si>
  <si>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</si>
  <si>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</si>
  <si>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</si>
  <si>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</si>
  <si>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</si>
  <si>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</si>
  <si>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</si>
  <si>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</si>
  <si>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</si>
  <si>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</si>
  <si>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</si>
  <si>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</si>
  <si>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</si>
  <si>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</si>
  <si>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</si>
  <si>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</si>
  <si>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</si>
  <si>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</si>
  <si>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</si>
  <si>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</si>
  <si>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</si>
  <si>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</si>
  <si>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</si>
  <si>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</si>
  <si>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</si>
  <si>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</si>
  <si>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</si>
  <si>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</si>
  <si>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</si>
  <si>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</si>
  <si>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</si>
  <si>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</si>
  <si>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</si>
  <si>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</si>
  <si>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</si>
  <si>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</si>
  <si>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</si>
  <si>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</si>
  <si>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</si>
  <si>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</si>
  <si>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</si>
  <si>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</si>
  <si>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</si>
  <si>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</si>
  <si>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</si>
  <si>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</si>
  <si>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</si>
  <si>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</si>
  <si>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</si>
  <si>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</si>
  <si>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</si>
  <si>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</si>
  <si>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</si>
  <si>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</si>
  <si>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</si>
  <si>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</si>
  <si>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</si>
  <si>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</si>
  <si>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</si>
  <si>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</si>
  <si>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</si>
  <si>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</si>
  <si>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</si>
  <si>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</si>
  <si>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</si>
  <si>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</si>
  <si>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</si>
  <si>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</si>
  <si>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</si>
  <si>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</si>
  <si>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</si>
  <si>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</si>
  <si>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</si>
  <si>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</si>
  <si>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</si>
  <si>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</si>
  <si>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</si>
  <si>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</si>
  <si>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</si>
  <si>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</si>
  <si>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</si>
  <si>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</si>
  <si>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</si>
  <si>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</si>
  <si>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</si>
  <si>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</si>
  <si>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</si>
  <si>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</si>
  <si>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</si>
  <si>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</si>
  <si>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</si>
  <si>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</si>
  <si>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</si>
  <si>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</si>
  <si>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</si>
  <si>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</si>
  <si>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</si>
  <si>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</si>
  <si>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</si>
  <si>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</si>
  <si>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</si>
  <si>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</si>
  <si>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</si>
  <si>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</si>
  <si>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</si>
  <si>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</si>
  <si>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</si>
  <si>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</si>
  <si>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</si>
  <si>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</si>
  <si>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○感染性廃棄物⇒焼却・溶融⇒資源化
○廃液⇒焼却・中和⇒埋立
○廃酸⇒中和⇒焼却
○廃アルカリ⇒焼却⇒埋立</t>
    <phoneticPr fontId="3"/>
  </si>
  <si>
    <t>神奈川県横浜市金沢区福浦３丁目９番地</t>
    <phoneticPr fontId="3"/>
  </si>
  <si>
    <t>Ｐ－医療、福祉</t>
    <phoneticPr fontId="3"/>
  </si>
  <si>
    <t>【廃棄物管理責任者】総務課長
－【特管産廃管理者】(1)感染性廃棄物：感染制御部　(2)廃液：総務課施設担当
－【廃棄物管理者①】廃棄物発生場所（各診療科、看護部、中央診療部門、管理部門）の環境管理委員
－【廃棄物管理者②】廃棄物運搬保管：清掃委託業者
－【廃棄物管理者③】業者への処理委託、マニフェスト運用等の事務処理：総務課施設担当</t>
    <phoneticPr fontId="3"/>
  </si>
  <si>
    <t>感染症の流行により、感染症対応時に排出される防護服等の感染性廃棄物が多量に廃棄される
ため、現状の診療体制では感染性廃棄物の排出量を減らすことは非常に困難である。</t>
    <phoneticPr fontId="3"/>
  </si>
  <si>
    <t>前年度に引き続き、廃棄物に関するe-learningを行い、教職員の分別意識を高める。</t>
    <phoneticPr fontId="3"/>
  </si>
  <si>
    <t>①感染性廃棄物　　②抗がん剤付着物　　③引火性廃油</t>
    <phoneticPr fontId="3"/>
  </si>
  <si>
    <t>抑制が困難な廃棄物が多いため、前年度の1％減を目標とする。</t>
    <phoneticPr fontId="3"/>
  </si>
  <si>
    <t>045-787-2926</t>
    <phoneticPr fontId="3"/>
  </si>
  <si>
    <t>令和６年 ６月３０日</t>
    <phoneticPr fontId="3"/>
  </si>
  <si>
    <t>横浜市金沢区福浦三丁目9番地</t>
    <phoneticPr fontId="3"/>
  </si>
  <si>
    <t>横浜市立大学附属病院
病院長　遠藤　格</t>
    <phoneticPr fontId="3"/>
  </si>
  <si>
    <t>横浜市立大学附属病院</t>
    <phoneticPr fontId="3"/>
  </si>
  <si>
    <t>横浜市長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</si>
</sst>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7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7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4" zoomScaleNormal="100" zoomScaleSheetLayoutView="100" workbookViewId="0">
      <selection activeCell="P24" sqref="P24"/>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428</v>
      </c>
      <c r="Q35" s="560"/>
      <c r="R35" s="560"/>
      <c r="S35" s="560"/>
      <c r="T35" s="560"/>
      <c r="U35" s="561"/>
      <c r="W35" s="16"/>
      <c r="X35" s="16"/>
      <c r="Y35" s="18"/>
    </row>
    <row r="36" spans="1:25" ht="13.5">
      <c r="C36" s="80"/>
      <c r="S36" s="38"/>
      <c r="T36" s="38"/>
      <c r="U36" s="82"/>
      <c r="W36" s="16"/>
      <c r="X36" s="16"/>
      <c r="Y36" s="18"/>
    </row>
    <row r="37" spans="1:25" ht="13.5">
      <c r="C37" s="557" t="s">
        <v>432</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429</v>
      </c>
      <c r="M40" s="486"/>
      <c r="N40" s="486"/>
      <c r="O40" s="486"/>
      <c r="P40" s="486"/>
      <c r="Q40" s="486"/>
      <c r="R40" s="486"/>
      <c r="S40" s="486"/>
      <c r="T40" s="486"/>
      <c r="U40" s="487"/>
      <c r="W40" s="16"/>
      <c r="X40" s="16"/>
    </row>
    <row r="41" spans="1:25" ht="26.25" customHeight="1">
      <c r="C41" s="80"/>
      <c r="I41" s="20"/>
      <c r="J41" s="20" t="s">
        <v>7</v>
      </c>
      <c r="K41" s="20"/>
      <c r="L41" s="486" t="s">
        <v>430</v>
      </c>
      <c r="M41" s="486"/>
      <c r="N41" s="486"/>
      <c r="O41" s="486"/>
      <c r="P41" s="486"/>
      <c r="Q41" s="486"/>
      <c r="R41" s="486"/>
      <c r="S41" s="486"/>
      <c r="T41" s="486"/>
      <c r="U41" s="487"/>
    </row>
    <row r="42" spans="1:25">
      <c r="C42" s="80"/>
      <c r="L42" s="17" t="s">
        <v>8</v>
      </c>
      <c r="U42" s="81"/>
    </row>
    <row r="43" spans="1:25" ht="13.5">
      <c r="C43" s="80"/>
      <c r="L43" s="21"/>
      <c r="M43" s="21" t="s">
        <v>9</v>
      </c>
      <c r="N43" s="21"/>
      <c r="O43" s="488" t="s">
        <v>427</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431</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2090</v>
      </c>
      <c r="Q49" s="550"/>
      <c r="R49" s="550"/>
      <c r="S49" s="550"/>
      <c r="T49" s="550"/>
      <c r="U49" s="551"/>
    </row>
    <row r="50" spans="3:23" ht="26.25" customHeight="1">
      <c r="C50" s="510" t="s">
        <v>11</v>
      </c>
      <c r="D50" s="562"/>
      <c r="E50" s="563"/>
      <c r="F50" s="461" t="s">
        <v>420</v>
      </c>
      <c r="G50" s="462"/>
      <c r="H50" s="462"/>
      <c r="I50" s="462"/>
      <c r="J50" s="462"/>
      <c r="K50" s="462"/>
      <c r="L50" s="462"/>
      <c r="M50" s="462"/>
      <c r="N50" s="116" t="s">
        <v>131</v>
      </c>
      <c r="O50" s="425"/>
      <c r="P50" s="425"/>
      <c r="Q50" s="552" t="s">
        <v>427</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421</v>
      </c>
      <c r="G54" s="543"/>
      <c r="H54" s="543"/>
      <c r="I54" s="543"/>
      <c r="J54" s="543"/>
      <c r="K54" s="543"/>
      <c r="L54" s="27" t="s">
        <v>48</v>
      </c>
      <c r="M54" s="27"/>
      <c r="N54" s="544" t="s">
        <v>421</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671</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v>1884</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419</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422</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467.28</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t="s">
        <v>423</v>
      </c>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2</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462.22999999999996</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t="s">
        <v>424</v>
      </c>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425</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467.28</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t="str">
        <f>+別紙!X15</f>
        <v>0</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f>+別紙!X16</f>
        <v>467.28</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462.23</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7.82</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462.23</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467.28</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t="s">
        <v>426</v>
      </c>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AR27" sqref="AR27:AT27"/>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横浜市立大学附属病院</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7.82</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7.88</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7.82</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7.82</v>
      </c>
      <c r="P27" s="680"/>
      <c r="Q27" s="680"/>
      <c r="R27" s="680"/>
      <c r="S27" s="44" t="s">
        <v>38</v>
      </c>
      <c r="T27" s="65"/>
      <c r="U27" s="65"/>
      <c r="X27" s="63" t="s">
        <v>39</v>
      </c>
      <c r="Y27" s="66"/>
      <c r="AG27" s="53"/>
      <c r="AH27" s="53"/>
      <c r="AI27" s="53"/>
      <c r="AJ27" s="53"/>
      <c r="AK27" s="650">
        <f>+AG18+O27</f>
        <v>7.82</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7.82</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7.88</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7.82</v>
      </c>
      <c r="R30" s="680"/>
      <c r="S30" s="680"/>
      <c r="T30" s="680"/>
      <c r="U30" s="44" t="s">
        <v>16</v>
      </c>
      <c r="X30" s="715" t="s">
        <v>145</v>
      </c>
      <c r="Y30" s="716"/>
      <c r="Z30" s="642"/>
      <c r="AA30" s="643"/>
      <c r="AB30" s="643"/>
      <c r="AC30" s="643"/>
      <c r="AD30" s="643"/>
      <c r="AE30" s="44" t="s">
        <v>13</v>
      </c>
      <c r="AK30" s="660">
        <v>7.82</v>
      </c>
      <c r="AL30" s="661"/>
      <c r="AM30" s="661"/>
      <c r="AN30" s="661"/>
      <c r="AO30" s="52" t="s">
        <v>13</v>
      </c>
      <c r="AR30" s="744"/>
      <c r="AS30" s="741"/>
      <c r="AT30" s="741"/>
      <c r="AU30" s="742"/>
    </row>
    <row r="31" spans="2:48" ht="27" customHeight="1" thickTop="1" thickBot="1">
      <c r="B31" s="679" t="s">
        <v>165</v>
      </c>
      <c r="C31" s="662"/>
      <c r="D31" s="662"/>
      <c r="E31" s="649"/>
      <c r="F31" s="640">
        <v>7.88</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zoomScaleNormal="100" workbookViewId="0">
      <selection activeCell="V18" sqref="V18"/>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454.41</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459.4</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454.41</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454.41</v>
      </c>
      <c r="P27" s="680"/>
      <c r="Q27" s="680"/>
      <c r="R27" s="680"/>
      <c r="S27" s="44" t="s">
        <v>38</v>
      </c>
      <c r="T27" s="65"/>
      <c r="U27" s="65"/>
      <c r="X27" s="63" t="s">
        <v>39</v>
      </c>
      <c r="Y27" s="66"/>
      <c r="AG27" s="53"/>
      <c r="AH27" s="53"/>
      <c r="AI27" s="53"/>
      <c r="AJ27" s="53"/>
      <c r="AK27" s="650">
        <f>+AG18+O27</f>
        <v>454.41</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f>459*0.99</f>
        <v>454.40999999999997</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459.4</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454.41</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459.4</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横浜市立大学附属病院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4"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横浜市立大学附属病院</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7.88</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459.4</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467.28</v>
      </c>
    </row>
    <row r="10" spans="2:24" ht="24" customHeight="1">
      <c r="B10" s="157" t="s">
        <v>365</v>
      </c>
      <c r="C10" s="751" t="s">
        <v>213</v>
      </c>
      <c r="D10" s="751"/>
      <c r="E10" s="751"/>
      <c r="F10" s="752"/>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7.88</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459.4</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467.28</v>
      </c>
    </row>
    <row r="15" spans="2:24" ht="24" customHeight="1">
      <c r="B15" s="157" t="s">
        <v>168</v>
      </c>
      <c r="C15" s="757" t="s">
        <v>218</v>
      </c>
      <c r="D15" s="757"/>
      <c r="E15" s="757"/>
      <c r="F15" s="758"/>
      <c r="G15" s="377" t="str">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7" t="s">
        <v>219</v>
      </c>
      <c r="D16" s="757"/>
      <c r="E16" s="757"/>
      <c r="F16" s="758"/>
      <c r="G16" s="377">
        <f>IF(OR(ｱ.特管廃油!F31&gt;0,ｱ.特管廃油!F31&lt;0),ｱ.特管廃油!F31,IF(G$19&gt;0,"0",0))</f>
        <v>7.88</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459.4</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467.28</v>
      </c>
    </row>
    <row r="17" spans="2:24" ht="24" customHeight="1">
      <c r="B17" s="157"/>
      <c r="C17" s="757" t="s">
        <v>374</v>
      </c>
      <c r="D17" s="757"/>
      <c r="E17" s="757"/>
      <c r="F17" s="758"/>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7.82</v>
      </c>
      <c r="H19" s="372">
        <f t="shared" si="1"/>
        <v>0</v>
      </c>
      <c r="I19" s="372">
        <f t="shared" si="1"/>
        <v>0</v>
      </c>
      <c r="J19" s="372">
        <f t="shared" si="1"/>
        <v>454.40999999999997</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462.22999999999996</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7.82</v>
      </c>
      <c r="H37" s="404">
        <f t="shared" si="7"/>
        <v>0</v>
      </c>
      <c r="I37" s="404">
        <f t="shared" si="7"/>
        <v>0</v>
      </c>
      <c r="J37" s="404">
        <f t="shared" si="7"/>
        <v>454.40999999999997</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462.22999999999996</v>
      </c>
    </row>
    <row r="38" spans="2:24" ht="24" customHeight="1">
      <c r="B38" s="155"/>
      <c r="C38" s="779"/>
      <c r="D38" s="214"/>
      <c r="E38" s="212" t="s">
        <v>231</v>
      </c>
      <c r="F38" s="417"/>
      <c r="G38" s="398">
        <f t="shared" ref="G38:V38" si="8">SUM(G39:G41)</f>
        <v>7.82</v>
      </c>
      <c r="H38" s="398">
        <f t="shared" si="8"/>
        <v>0</v>
      </c>
      <c r="I38" s="398">
        <f t="shared" si="8"/>
        <v>0</v>
      </c>
      <c r="J38" s="398">
        <f t="shared" si="8"/>
        <v>454.40999999999997</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462.22999999999996</v>
      </c>
    </row>
    <row r="39" spans="2:24" ht="24" customHeight="1">
      <c r="B39" s="155"/>
      <c r="C39" s="779"/>
      <c r="D39" s="215"/>
      <c r="E39" s="210"/>
      <c r="F39" s="208" t="s">
        <v>173</v>
      </c>
      <c r="G39" s="400">
        <f>+ｱ.特管廃油!$Z$28</f>
        <v>7.82</v>
      </c>
      <c r="H39" s="400">
        <f>+ｲ.特管廃酸!$Z$28</f>
        <v>0</v>
      </c>
      <c r="I39" s="400">
        <f>+ｳ.特管廃ｱﾙｶﾘ!$Z$28</f>
        <v>0</v>
      </c>
      <c r="J39" s="400">
        <f>+ｴ.感染性廃棄物!$Z$28</f>
        <v>454.40999999999997</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462.22999999999996</v>
      </c>
    </row>
    <row r="40" spans="2:24" ht="24" customHeight="1">
      <c r="B40" s="155"/>
      <c r="C40" s="779"/>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7.82</v>
      </c>
      <c r="H43" s="406">
        <f>+ｲ.特管廃酸!$AK$27</f>
        <v>0</v>
      </c>
      <c r="I43" s="406">
        <f>+ｳ.特管廃ｱﾙｶﾘ!$AK$27</f>
        <v>0</v>
      </c>
      <c r="J43" s="406">
        <f>+ｴ.感染性廃棄物!$AK$27</f>
        <v>454.41</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462.23</v>
      </c>
    </row>
    <row r="44" spans="2:24" ht="24" customHeight="1">
      <c r="B44" s="155"/>
      <c r="C44" s="162"/>
      <c r="D44" s="160" t="s">
        <v>147</v>
      </c>
      <c r="E44" s="772" t="s">
        <v>176</v>
      </c>
      <c r="F44" s="773"/>
      <c r="G44" s="408">
        <f>+ｱ.特管廃油!$AK$30</f>
        <v>7.82</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7.82</v>
      </c>
    </row>
    <row r="45" spans="2:24" ht="24" customHeight="1">
      <c r="B45" s="155"/>
      <c r="C45" s="162"/>
      <c r="D45" s="418" t="s">
        <v>149</v>
      </c>
      <c r="E45" s="774" t="s">
        <v>177</v>
      </c>
      <c r="F45" s="775"/>
      <c r="G45" s="410">
        <f>+ｱ.特管廃油!$AR$24</f>
        <v>7.82</v>
      </c>
      <c r="H45" s="410">
        <f>+ｲ.特管廃酸!$AR$24</f>
        <v>0</v>
      </c>
      <c r="I45" s="410">
        <f>+ｳ.特管廃ｱﾙｶﾘ!$AR$24</f>
        <v>0</v>
      </c>
      <c r="J45" s="410">
        <f>+ｴ.感染性廃棄物!$AR$24</f>
        <v>454.41</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462.23</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15.7</v>
      </c>
      <c r="H55" s="414">
        <f t="shared" ref="H55:W55" si="9">IF(H9="0",+H19+H20,+H9+H19+H20)</f>
        <v>0</v>
      </c>
      <c r="I55" s="414">
        <f t="shared" si="9"/>
        <v>0</v>
      </c>
      <c r="J55" s="414">
        <f t="shared" si="9"/>
        <v>913.81</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令和６年 ６月３０日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横浜市金沢区福浦三丁目9番地</v>
      </c>
      <c r="M16" s="801"/>
      <c r="N16" s="801"/>
      <c r="O16" s="801"/>
      <c r="P16" s="801"/>
      <c r="Q16" s="801"/>
      <c r="R16" s="801"/>
      <c r="S16" s="801"/>
      <c r="T16" s="801"/>
      <c r="U16" s="303"/>
    </row>
    <row r="17" spans="1:22" ht="26.25" customHeight="1">
      <c r="C17" s="80"/>
      <c r="I17" s="20"/>
      <c r="J17" s="20" t="s">
        <v>7</v>
      </c>
      <c r="K17" s="20"/>
      <c r="L17" s="801" t="str">
        <f>+表紙!L41</f>
        <v>横浜市立大学附属病院
病院長　遠藤　格</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045-787-2926</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横浜市立大学附属病院</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2090</v>
      </c>
      <c r="Q25" s="813"/>
      <c r="R25" s="813"/>
      <c r="S25" s="813"/>
      <c r="T25" s="813"/>
      <c r="U25" s="814"/>
    </row>
    <row r="26" spans="1:22" ht="26.25" customHeight="1">
      <c r="C26" s="510" t="s">
        <v>11</v>
      </c>
      <c r="D26" s="562"/>
      <c r="E26" s="563"/>
      <c r="F26" s="835" t="str">
        <f>+表紙!F50</f>
        <v>神奈川県横浜市金沢区福浦３丁目９番地</v>
      </c>
      <c r="G26" s="836"/>
      <c r="H26" s="836"/>
      <c r="I26" s="836"/>
      <c r="J26" s="836"/>
      <c r="K26" s="836"/>
      <c r="L26" s="836"/>
      <c r="M26" s="836"/>
      <c r="N26" s="116" t="s">
        <v>131</v>
      </c>
      <c r="O26"/>
      <c r="P26"/>
      <c r="Q26" s="815" t="str">
        <f>IF(+表紙!Q50="","",+表紙!Q50)</f>
        <v>045-787-2926</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Ｐ－医療、福祉</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f>IF(+表紙!N57="","",+表紙!N57)</f>
        <v>671</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f>IF(+表紙!F61="","",+表紙!F61)</f>
        <v>1884</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○感染性廃棄物⇒焼却・溶融⇒資源化
○廃液⇒焼却・中和⇒埋立
○廃酸⇒中和⇒焼却
○廃アルカリ⇒焼却⇒埋立</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2</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467.28</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感染症の流行により、感染症対応時に排出される防護服等の感染性廃棄物が多量に廃棄される
ため、現状の診療体制では感染性廃棄物の排出量を減らすことは非常に困難である。</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2</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462.22999999999996</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前年度に引き続き、廃棄物に関するe-learningを行い、教職員の分別意識を高める。</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①感染性廃棄物　　②抗がん剤付着物　　③引火性廃油</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467.28</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t="str">
        <f>+表紙!K209</f>
        <v>0</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f>+表紙!K210</f>
        <v>467.28</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462.23</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7.82</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462.23</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467.28</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抑制が困難な廃棄物が多いため、前年度の1％減を目標とする。</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2024-06-12T08:32:44Z</dcterms:created>
  <dcterms:modified xsi:type="dcterms:W3CDTF">2024-09-09T09:53:41Z</dcterms:modified>
</cp:coreProperties>
</file>