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840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S32" i="78"/>
  <c r="L54" i="94" s="1"/>
  <c r="H29" i="79"/>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<sst xmlns="http://schemas.openxmlformats.org/spreadsheetml/2006/main" count="3276" uniqueCount="460">
  <si>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</si>
  <si>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</si>
  <si>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</si>
  <si>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</si>
  <si>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</si>
  <si>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</si>
  <si>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</si>
  <si>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</si>
  <si>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</si>
  <si>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</si>
  <si>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</si>
  <si>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</si>
  <si>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</si>
  <si>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</si>
  <si>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</si>
  <si>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</si>
  <si>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</si>
  <si>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</si>
  <si>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</si>
  <si>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</si>
  <si>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</si>
  <si>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</si>
  <si>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</si>
  <si>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</si>
  <si>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</si>
  <si>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</si>
  <si>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</si>
  <si>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</si>
  <si>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</si>
  <si>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</si>
  <si>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</si>
  <si>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</si>
  <si>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</si>
  <si>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</si>
  <si>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</si>
  <si>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</si>
  <si>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</si>
  <si>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</si>
  <si>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</si>
  <si>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</si>
  <si>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</si>
  <si>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</si>
  <si>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</si>
  <si>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</si>
  <si>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</si>
  <si>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</si>
  <si>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</si>
  <si>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</si>
  <si>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</si>
  <si>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</si>
  <si>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</si>
  <si>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</si>
  <si>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</si>
  <si>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</si>
  <si>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</si>
  <si>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</si>
  <si>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</si>
  <si>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</si>
  <si>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</si>
  <si>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</si>
  <si>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</si>
  <si>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</si>
  <si>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</si>
  <si>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</si>
  <si>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</si>
  <si>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</si>
  <si>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</si>
  <si>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</si>
  <si>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</si>
  <si>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</si>
  <si>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</si>
  <si>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</si>
  <si>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</si>
  <si>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</si>
  <si>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</si>
  <si>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</si>
  <si>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</si>
  <si>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</si>
  <si>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</si>
  <si>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</si>
  <si>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</si>
  <si>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</si>
  <si>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</si>
  <si>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</si>
  <si>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</si>
  <si>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</si>
  <si>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</si>
  <si>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</si>
  <si>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</si>
  <si>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</si>
  <si>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</si>
  <si>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</si>
  <si>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</si>
  <si>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</si>
  <si>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</si>
  <si>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</si>
  <si>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</si>
  <si>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</si>
  <si>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</si>
  <si>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</si>
  <si>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</si>
  <si>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</si>
  <si>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</si>
  <si>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</si>
  <si>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</si>
  <si>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</si>
  <si>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</si>
  <si>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</si>
  <si>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</si>
  <si>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</si>
  <si>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</si>
  <si>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</si>
  <si>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</si>
  <si>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</si>
  <si>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</si>
  <si>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</si>
  <si>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</si>
  <si>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</si>
  <si>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</si>
  <si>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</si>
  <si>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</si>
  <si>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</si>
  <si>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</si>
  <si>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</si>
  <si>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</si>
  <si>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</si>
  <si>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</si>
  <si>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</si>
  <si>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</si>
  <si>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</si>
  <si>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</si>
  <si>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</si>
  <si>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</si>
  <si>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</si>
  <si>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</si>
  <si>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</si>
  <si>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</si>
  <si>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</si>
  <si>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</si>
  <si>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</si>
  <si>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</si>
  <si>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</si>
  <si>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</si>
  <si>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</si>
  <si>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</si>
  <si>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</si>
  <si>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</si>
  <si>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</si>
  <si>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</si>
  <si>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</si>
  <si>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</si>
  <si>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</si>
  <si>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</si>
  <si>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</si>
  <si>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</si>
  <si>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</si>
  <si>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</si>
  <si>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</si>
  <si>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</si>
  <si>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</si>
  <si>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</si>
  <si>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</si>
  <si>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</si>
  <si>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</si>
  <si>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</si>
  <si>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</si>
  <si>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</si>
  <si>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</si>
  <si>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</si>
  <si>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</si>
  <si>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</si>
  <si>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</si>
  <si>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</si>
  <si>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</si>
  <si>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</si>
  <si>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</si>
  <si>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</si>
  <si>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</si>
  <si>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</si>
  <si>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</si>
  <si>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</si>
  <si>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</si>
  <si>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</si>
  <si>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</si>
  <si>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</si>
  <si>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</si>
  <si>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</si>
  <si>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</si>
  <si>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</si>
  <si>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</si>
  <si>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</si>
  <si>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</si>
  <si>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</si>
  <si>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</si>
  <si>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</si>
  <si>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</si>
  <si>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</si>
  <si>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</si>
  <si>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</si>
  <si>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</si>
  <si>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</si>
  <si>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</si>
  <si>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</si>
  <si>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</si>
  <si>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</si>
  <si>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</si>
  <si>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</si>
  <si>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</si>
  <si>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</si>
  <si>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</si>
  <si>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</si>
  <si>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</si>
  <si>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</si>
  <si>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</si>
  <si>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</si>
  <si>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</si>
  <si>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</si>
  <si>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</si>
  <si>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</si>
  <si>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</si>
  <si>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</si>
  <si>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</si>
  <si>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</si>
  <si>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</si>
  <si>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</si>
  <si>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</si>
  <si>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</si>
  <si>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</si>
  <si>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</si>
  <si>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</si>
  <si>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</si>
  <si>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</si>
  <si>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</si>
  <si>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</si>
  <si>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</si>
  <si>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</si>
  <si>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</si>
  <si>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</si>
  <si>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</si>
  <si>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</si>
  <si>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</si>
  <si>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</si>
  <si>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</si>
  <si>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</si>
  <si>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</si>
  <si>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</si>
  <si>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</si>
  <si>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</si>
  <si>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</si>
  <si>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</si>
  <si>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</si>
  <si>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</si>
  <si>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</si>
  <si>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</si>
  <si>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</si>
  <si>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</si>
  <si>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</si>
  <si>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</si>
  <si>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</si>
  <si>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</si>
  <si>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</si>
  <si>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</si>
  <si>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</si>
  <si>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</si>
  <si>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</si>
  <si>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</si>
  <si>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</si>
  <si>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</si>
  <si>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</si>
  <si>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</si>
  <si>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</si>
  <si>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</si>
  <si>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</si>
  <si>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</si>
  <si>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</si>
  <si>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</si>
  <si>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</si>
  <si>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</si>
  <si>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</si>
  <si>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</si>
  <si>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</si>
  <si>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</si>
  <si>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</si>
  <si>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</si>
  <si>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</si>
  <si>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</si>
  <si>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</si>
  <si>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</si>
  <si>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</si>
  <si>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</si>
  <si>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</si>
  <si>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</si>
  <si>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</si>
  <si>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</si>
  <si>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</si>
  <si>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</si>
  <si>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</si>
  <si>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</si>
  <si>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</si>
  <si>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</si>
  <si>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</si>
  <si>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</si>
  <si>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</si>
  <si>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</si>
  <si>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</si>
  <si>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</si>
  <si>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</si>
  <si>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</si>
  <si>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</si>
  <si>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</si>
  <si>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</si>
  <si>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</si>
  <si>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</si>
  <si>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</si>
  <si>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</si>
  <si>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</si>
  <si>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</si>
  <si>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</si>
  <si>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</si>
  <si>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</si>
  <si>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</si>
  <si>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</si>
  <si>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</si>
  <si>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</si>
  <si>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</si>
  <si>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</si>
  <si>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</si>
  <si>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</si>
  <si>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</si>
  <si>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</si>
  <si>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</si>
  <si>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</si>
  <si>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</si>
  <si>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</si>
  <si>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</si>
  <si>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</si>
  <si>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</si>
  <si>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</si>
  <si>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</si>
  <si>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</si>
  <si>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</si>
  <si>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</si>
  <si>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</si>
  <si>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</si>
  <si>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</si>
  <si>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</si>
  <si>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</si>
  <si>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</si>
  <si>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</si>
  <si>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</si>
  <si>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</si>
  <si>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</si>
  <si>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</si>
  <si>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</si>
  <si>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</si>
  <si>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</si>
  <si>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</si>
  <si>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</si>
  <si>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</si>
  <si>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</si>
  <si>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</si>
  <si>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</si>
  <si>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</si>
  <si>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</si>
  <si>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</si>
  <si>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</si>
  <si>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</si>
  <si>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</si>
  <si>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</si>
  <si>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</si>
  <si>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</si>
  <si>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</si>
  <si>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</si>
  <si>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</si>
  <si>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</si>
  <si>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</si>
  <si>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</si>
  <si>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</si>
  <si>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</si>
  <si>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</si>
  <si>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</si>
  <si>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</si>
  <si>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</si>
  <si>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</si>
  <si>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</si>
  <si>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</si>
  <si>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</si>
  <si>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</si>
  <si>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</si>
  <si>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</si>
  <si>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</si>
  <si>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</si>
  <si>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</si>
  <si>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</si>
  <si>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</si>
  <si>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</si>
  <si>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</si>
  <si>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</si>
  <si>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</si>
  <si>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</si>
  <si>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</si>
  <si>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</si>
  <si>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</si>
  <si>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</si>
  <si>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</si>
  <si>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</si>
  <si>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</si>
  <si>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</si>
  <si>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</si>
  <si>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</si>
  <si>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</si>
  <si>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</si>
  <si>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</si>
  <si>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</si>
  <si>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</si>
  <si>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</si>
  <si>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</si>
  <si>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</si>
  <si>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</si>
  <si>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</si>
  <si>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</si>
  <si>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</si>
  <si>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</si>
  <si>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</si>
  <si>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</si>
  <si>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</si>
  <si>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</si>
  <si>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</si>
  <si>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</si>
  <si>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</si>
  <si>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</si>
  <si>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</si>
  <si>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</si>
  <si>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</si>
  <si>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</si>
  <si>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</si>
  <si>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</si>
  <si>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</si>
  <si>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</si>
  <si>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</si>
  <si>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</si>
  <si>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</si>
  <si>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</si>
  <si>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</si>
  <si>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</si>
  <si>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</si>
  <si>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</si>
  <si>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</si>
  <si>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</si>
  <si>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</si>
  <si>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</si>
  <si>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</si>
  <si>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横浜市都筑区東方町188</t>
    <phoneticPr fontId="3"/>
  </si>
  <si>
    <t>山崎製パン株式会社横浜第二工場
工場長　上垣正博</t>
    <phoneticPr fontId="3"/>
  </si>
  <si>
    <t>045-472-6111</t>
    <phoneticPr fontId="3"/>
  </si>
  <si>
    <t>山崎製パン株式会社　横浜第二工場</t>
    <phoneticPr fontId="3"/>
  </si>
  <si>
    <t>横浜市都筑区東方町188</t>
    <phoneticPr fontId="3"/>
  </si>
  <si>
    <t>パン・和洋菓子製造業</t>
    <phoneticPr fontId="3"/>
  </si>
  <si>
    <t>1314人</t>
    <rPh sb="4" eb="5">
      <t>ニン</t>
    </rPh>
    <phoneticPr fontId="3"/>
  </si>
  <si>
    <t>令和  ６ 年  ６ 月 ２０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</si>
</sst>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S66" sqref="S6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459</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2152</v>
      </c>
      <c r="N48" s="586"/>
      <c r="O48" s="587"/>
    </row>
    <row r="49" spans="3:21" ht="18" customHeight="1" x14ac:dyDescent="0.15">
      <c r="C49" s="564" t="s">
        <v>11</v>
      </c>
      <c r="D49" s="565"/>
      <c r="E49" s="566"/>
      <c r="F49" s="619" t="s">
        <v>456</v>
      </c>
      <c r="G49" s="620"/>
      <c r="H49" s="620"/>
      <c r="I49" s="620"/>
      <c r="J49" s="620"/>
      <c r="K49" s="620"/>
      <c r="L49" s="471" t="s">
        <v>172</v>
      </c>
      <c r="M49" s="474"/>
      <c r="N49" s="588" t="s">
        <v>454</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118</v>
      </c>
      <c r="G52" s="519"/>
      <c r="H52" s="519"/>
      <c r="I52" s="519"/>
      <c r="J52" s="36" t="s">
        <v>47</v>
      </c>
      <c r="K52" s="36"/>
      <c r="L52" s="520" t="s">
        <v>457</v>
      </c>
      <c r="M52" s="520"/>
      <c r="N52" s="521"/>
      <c r="O52" s="522"/>
    </row>
    <row r="53" spans="3:21" ht="22.5" customHeight="1" x14ac:dyDescent="0.15">
      <c r="C53" s="361"/>
      <c r="D53" s="457" t="s">
        <v>19</v>
      </c>
      <c r="E53" s="478" t="s">
        <v>365</v>
      </c>
      <c r="F53" s="509" t="s">
        <v>366</v>
      </c>
      <c r="G53" s="510"/>
      <c r="H53" s="511"/>
      <c r="I53" s="509" t="s">
        <v>367</v>
      </c>
      <c r="J53" s="513"/>
      <c r="K53" s="523"/>
      <c r="L53" s="514">
        <v>38173</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1410.3</v>
      </c>
      <c r="I63" s="293" t="s">
        <v>4</v>
      </c>
      <c r="J63" s="542" t="s">
        <v>324</v>
      </c>
      <c r="K63" s="543"/>
      <c r="L63" s="544"/>
      <c r="M63" s="534">
        <f>+別紙!AA14</f>
        <v>1410.3</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953.7</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456.6</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W1" sqref="W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山崎製パン株式会社　横浜第二工場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2" zoomScaleNormal="100" workbookViewId="0">
      <selection activeCell="D31" sqref="D31:F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4</v>
      </c>
      <c r="E24" s="700"/>
      <c r="F24" s="700"/>
      <c r="G24" s="212" t="s">
        <v>198</v>
      </c>
      <c r="H24" s="678">
        <f>+F12</f>
        <v>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v>
      </c>
      <c r="Q27" s="683"/>
      <c r="R27" s="683"/>
      <c r="S27" s="683"/>
      <c r="T27" s="54" t="s">
        <v>38</v>
      </c>
      <c r="U27" s="74"/>
      <c r="V27" s="74"/>
      <c r="Y27" s="72" t="s">
        <v>39</v>
      </c>
      <c r="Z27" s="75"/>
      <c r="AH27" s="63"/>
      <c r="AI27" s="63"/>
      <c r="AJ27" s="63"/>
      <c r="AK27" s="63"/>
      <c r="AL27" s="646">
        <f>+AH18+P27</f>
        <v>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4</v>
      </c>
      <c r="E29" s="700"/>
      <c r="F29" s="700"/>
      <c r="G29" s="212" t="s">
        <v>198</v>
      </c>
      <c r="H29" s="678">
        <f>+AL27</f>
        <v>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4</v>
      </c>
      <c r="E31" s="700"/>
      <c r="F31" s="700"/>
      <c r="G31" s="212" t="s">
        <v>198</v>
      </c>
      <c r="H31" s="678">
        <f>+AS24</f>
        <v>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3" zoomScaleNormal="10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664.1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541.20000000000005</v>
      </c>
      <c r="E24" s="700"/>
      <c r="F24" s="700"/>
      <c r="G24" s="212" t="s">
        <v>198</v>
      </c>
      <c r="H24" s="678">
        <f>+F12</f>
        <v>664.1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664.1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664.1</v>
      </c>
      <c r="Q27" s="683"/>
      <c r="R27" s="683"/>
      <c r="S27" s="683"/>
      <c r="T27" s="54" t="s">
        <v>38</v>
      </c>
      <c r="U27" s="74"/>
      <c r="V27" s="74"/>
      <c r="Y27" s="72" t="s">
        <v>39</v>
      </c>
      <c r="Z27" s="75"/>
      <c r="AH27" s="63"/>
      <c r="AI27" s="63"/>
      <c r="AJ27" s="63"/>
      <c r="AK27" s="63"/>
      <c r="AL27" s="646">
        <f>+AH18+P27</f>
        <v>664.1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664.1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541.20000000000005</v>
      </c>
      <c r="E29" s="700"/>
      <c r="F29" s="700"/>
      <c r="G29" s="212" t="s">
        <v>198</v>
      </c>
      <c r="H29" s="678">
        <f>+AL27</f>
        <v>664.1</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664.1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84.6</v>
      </c>
      <c r="E31" s="700"/>
      <c r="F31" s="700"/>
      <c r="G31" s="212" t="s">
        <v>198</v>
      </c>
      <c r="H31" s="678">
        <f>+AS24</f>
        <v>664.1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456.6</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AA9" sqref="AA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875.5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845</v>
      </c>
      <c r="E24" s="700"/>
      <c r="F24" s="700"/>
      <c r="G24" s="212" t="s">
        <v>198</v>
      </c>
      <c r="H24" s="678">
        <f>+F12</f>
        <v>875.5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875.5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875.5</v>
      </c>
      <c r="Q27" s="683"/>
      <c r="R27" s="683"/>
      <c r="S27" s="683"/>
      <c r="T27" s="54" t="s">
        <v>38</v>
      </c>
      <c r="U27" s="74"/>
      <c r="V27" s="74"/>
      <c r="Y27" s="72" t="s">
        <v>39</v>
      </c>
      <c r="Z27" s="75"/>
      <c r="AH27" s="63"/>
      <c r="AI27" s="63"/>
      <c r="AJ27" s="63"/>
      <c r="AK27" s="63"/>
      <c r="AL27" s="646">
        <f>+AH18+P27</f>
        <v>875.5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875.5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845</v>
      </c>
      <c r="E29" s="700"/>
      <c r="F29" s="700"/>
      <c r="G29" s="212" t="s">
        <v>198</v>
      </c>
      <c r="H29" s="678">
        <f>+AL27</f>
        <v>875.5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875.5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845</v>
      </c>
      <c r="E31" s="700"/>
      <c r="F31" s="700"/>
      <c r="G31" s="212" t="s">
        <v>198</v>
      </c>
      <c r="H31" s="678">
        <f>+AS24</f>
        <v>875.5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22" zoomScaleNormal="100" workbookViewId="0">
      <selection activeCell="D30" sqref="D30:F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H24" sqref="H24:I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4.5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20.100000000000001</v>
      </c>
      <c r="E24" s="700"/>
      <c r="F24" s="700"/>
      <c r="G24" s="212" t="s">
        <v>198</v>
      </c>
      <c r="H24" s="678">
        <f>+F12</f>
        <v>4.5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4.5</v>
      </c>
      <c r="Q27" s="683"/>
      <c r="R27" s="683"/>
      <c r="S27" s="683"/>
      <c r="T27" s="54" t="s">
        <v>38</v>
      </c>
      <c r="U27" s="74"/>
      <c r="V27" s="74"/>
      <c r="Y27" s="72" t="s">
        <v>39</v>
      </c>
      <c r="Z27" s="75"/>
      <c r="AH27" s="63"/>
      <c r="AI27" s="63"/>
      <c r="AJ27" s="63"/>
      <c r="AK27" s="63"/>
      <c r="AL27" s="646">
        <f>+AH18+P27</f>
        <v>4.5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20.100000000000001</v>
      </c>
      <c r="E29" s="700"/>
      <c r="F29" s="700"/>
      <c r="G29" s="212" t="s">
        <v>198</v>
      </c>
      <c r="H29" s="678">
        <f>+AL27</f>
        <v>4.5</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4.5</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20.100000000000001</v>
      </c>
      <c r="E31" s="700"/>
      <c r="F31" s="700"/>
      <c r="G31" s="212" t="s">
        <v>198</v>
      </c>
      <c r="H31" s="678">
        <f>+AS24</f>
        <v>4.5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AA7" sqref="Z7:AA7"/>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山崎製パン株式会社　横浜第二工場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4" zoomScale="70" zoomScaleNormal="70" workbookViewId="0">
      <selection activeCell="R16" sqref="R16"/>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山崎製パン株式会社　横浜第二工場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4</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541.20000000000005</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845</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20.100000000000001</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1410.3</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t="str">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t="str">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t="str">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t="str">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4</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541.20000000000005</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845</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20.100000000000001</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1410.3</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t="str">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4</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84.6</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845</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20.100000000000001</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953.7</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t="str">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456.6</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t="str">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f t="shared" si="0"/>
        <v>456.6</v>
      </c>
    </row>
    <row r="19" spans="2:27" ht="24" customHeight="1" thickTop="1" x14ac:dyDescent="0.15">
      <c r="B19" s="181"/>
      <c r="C19" s="186" t="s">
        <v>334</v>
      </c>
      <c r="D19" s="767" t="s">
        <v>335</v>
      </c>
      <c r="E19" s="767"/>
      <c r="F19" s="768"/>
      <c r="G19" s="405">
        <f t="shared" ref="G19:Z19" si="1">+G37+G25+G23+G22+G21-G20</f>
        <v>0</v>
      </c>
      <c r="H19" s="405">
        <f t="shared" si="1"/>
        <v>5</v>
      </c>
      <c r="I19" s="405">
        <f t="shared" si="1"/>
        <v>0</v>
      </c>
      <c r="J19" s="405">
        <f t="shared" si="1"/>
        <v>0</v>
      </c>
      <c r="K19" s="405">
        <f t="shared" si="1"/>
        <v>0</v>
      </c>
      <c r="L19" s="405">
        <f t="shared" si="1"/>
        <v>664.1</v>
      </c>
      <c r="M19" s="405">
        <f t="shared" si="1"/>
        <v>0</v>
      </c>
      <c r="N19" s="405">
        <f t="shared" si="1"/>
        <v>0</v>
      </c>
      <c r="O19" s="405">
        <f t="shared" si="1"/>
        <v>0</v>
      </c>
      <c r="P19" s="405">
        <f t="shared" si="1"/>
        <v>875.5</v>
      </c>
      <c r="Q19" s="405">
        <f t="shared" si="1"/>
        <v>0</v>
      </c>
      <c r="R19" s="405">
        <f t="shared" si="1"/>
        <v>0</v>
      </c>
      <c r="S19" s="405">
        <f t="shared" si="1"/>
        <v>4.5</v>
      </c>
      <c r="T19" s="405">
        <f t="shared" si="1"/>
        <v>0</v>
      </c>
      <c r="U19" s="405">
        <f t="shared" si="1"/>
        <v>0</v>
      </c>
      <c r="V19" s="405">
        <f t="shared" si="1"/>
        <v>0</v>
      </c>
      <c r="W19" s="405">
        <f t="shared" si="1"/>
        <v>0</v>
      </c>
      <c r="X19" s="405">
        <f t="shared" si="1"/>
        <v>0</v>
      </c>
      <c r="Y19" s="405">
        <f t="shared" si="1"/>
        <v>0</v>
      </c>
      <c r="Z19" s="406">
        <f t="shared" si="1"/>
        <v>0</v>
      </c>
      <c r="AA19" s="407">
        <f t="shared" ref="AA19:AA25" si="2">SUM(G19:Z19)</f>
        <v>1549.1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5</v>
      </c>
      <c r="I37" s="441">
        <f t="shared" si="8"/>
        <v>0</v>
      </c>
      <c r="J37" s="441">
        <f t="shared" si="8"/>
        <v>0</v>
      </c>
      <c r="K37" s="441">
        <f t="shared" si="8"/>
        <v>0</v>
      </c>
      <c r="L37" s="441">
        <f t="shared" si="8"/>
        <v>664.1</v>
      </c>
      <c r="M37" s="441">
        <f t="shared" si="8"/>
        <v>0</v>
      </c>
      <c r="N37" s="441">
        <f t="shared" si="8"/>
        <v>0</v>
      </c>
      <c r="O37" s="441">
        <f t="shared" si="8"/>
        <v>0</v>
      </c>
      <c r="P37" s="441">
        <f t="shared" si="8"/>
        <v>875.5</v>
      </c>
      <c r="Q37" s="441">
        <f t="shared" si="8"/>
        <v>0</v>
      </c>
      <c r="R37" s="441">
        <f t="shared" si="8"/>
        <v>0</v>
      </c>
      <c r="S37" s="441">
        <f t="shared" si="8"/>
        <v>4.5</v>
      </c>
      <c r="T37" s="441">
        <f t="shared" si="8"/>
        <v>0</v>
      </c>
      <c r="U37" s="441">
        <f t="shared" si="8"/>
        <v>0</v>
      </c>
      <c r="V37" s="441">
        <f t="shared" si="8"/>
        <v>0</v>
      </c>
      <c r="W37" s="441">
        <f t="shared" si="8"/>
        <v>0</v>
      </c>
      <c r="X37" s="441">
        <f t="shared" si="8"/>
        <v>0</v>
      </c>
      <c r="Y37" s="441">
        <f t="shared" si="8"/>
        <v>0</v>
      </c>
      <c r="Z37" s="442">
        <f t="shared" si="8"/>
        <v>0</v>
      </c>
      <c r="AA37" s="443">
        <f t="shared" si="4"/>
        <v>1549.1</v>
      </c>
    </row>
    <row r="38" spans="2:27" ht="24" customHeight="1" x14ac:dyDescent="0.15">
      <c r="B38" s="182"/>
      <c r="C38" s="752"/>
      <c r="D38" s="225"/>
      <c r="E38" s="223" t="s">
        <v>262</v>
      </c>
      <c r="F38" s="469"/>
      <c r="G38" s="432">
        <f t="shared" ref="G38:Z38" si="9">SUM(G39:G41)</f>
        <v>0</v>
      </c>
      <c r="H38" s="432">
        <f t="shared" si="9"/>
        <v>5</v>
      </c>
      <c r="I38" s="432">
        <f t="shared" si="9"/>
        <v>0</v>
      </c>
      <c r="J38" s="432">
        <f t="shared" si="9"/>
        <v>0</v>
      </c>
      <c r="K38" s="432">
        <f t="shared" si="9"/>
        <v>0</v>
      </c>
      <c r="L38" s="432">
        <f t="shared" si="9"/>
        <v>664.1</v>
      </c>
      <c r="M38" s="432">
        <f t="shared" si="9"/>
        <v>0</v>
      </c>
      <c r="N38" s="432">
        <f t="shared" si="9"/>
        <v>0</v>
      </c>
      <c r="O38" s="432">
        <f t="shared" si="9"/>
        <v>0</v>
      </c>
      <c r="P38" s="432">
        <f t="shared" si="9"/>
        <v>875.5</v>
      </c>
      <c r="Q38" s="432">
        <f t="shared" si="9"/>
        <v>0</v>
      </c>
      <c r="R38" s="432">
        <f t="shared" si="9"/>
        <v>0</v>
      </c>
      <c r="S38" s="432">
        <f t="shared" si="9"/>
        <v>4.5</v>
      </c>
      <c r="T38" s="432">
        <f t="shared" si="9"/>
        <v>0</v>
      </c>
      <c r="U38" s="432">
        <f t="shared" si="9"/>
        <v>0</v>
      </c>
      <c r="V38" s="432">
        <f t="shared" si="9"/>
        <v>0</v>
      </c>
      <c r="W38" s="432">
        <f t="shared" si="9"/>
        <v>0</v>
      </c>
      <c r="X38" s="432">
        <f t="shared" si="9"/>
        <v>0</v>
      </c>
      <c r="Y38" s="432">
        <f t="shared" si="9"/>
        <v>0</v>
      </c>
      <c r="Z38" s="433">
        <f t="shared" si="9"/>
        <v>0</v>
      </c>
      <c r="AA38" s="434">
        <f t="shared" si="4"/>
        <v>1549.1</v>
      </c>
    </row>
    <row r="39" spans="2:27" ht="24" customHeight="1" x14ac:dyDescent="0.15">
      <c r="B39" s="182"/>
      <c r="C39" s="752"/>
      <c r="D39" s="226"/>
      <c r="E39" s="221"/>
      <c r="F39" s="219" t="s">
        <v>235</v>
      </c>
      <c r="G39" s="435">
        <f>+ｱ.燃え殻!$AA$28</f>
        <v>0</v>
      </c>
      <c r="H39" s="435">
        <f>+ｲ.汚泥!$AA$28</f>
        <v>5</v>
      </c>
      <c r="I39" s="435">
        <f>+ｳ.廃油!$AA$28</f>
        <v>0</v>
      </c>
      <c r="J39" s="435">
        <f>+ｴ.廃酸!$AA$28</f>
        <v>0</v>
      </c>
      <c r="K39" s="435">
        <f>+ｵ.廃ｱﾙｶﾘ!$AA$28</f>
        <v>0</v>
      </c>
      <c r="L39" s="435">
        <f>+ｶ.廃ﾌﾟﾗ類!$AA$28</f>
        <v>664.1</v>
      </c>
      <c r="M39" s="435">
        <f>+ｷ.紙くず!$AA$28</f>
        <v>0</v>
      </c>
      <c r="N39" s="435">
        <f>+ｸ.木くず!$AA$28</f>
        <v>0</v>
      </c>
      <c r="O39" s="435">
        <f>+ｹ.繊維くず!$AA$28</f>
        <v>0</v>
      </c>
      <c r="P39" s="435">
        <f>+ｺ.動植物性残さ!$AA$28</f>
        <v>875.5</v>
      </c>
      <c r="Q39" s="435">
        <f>+ｻ.動物系固形不要物!$AA$28</f>
        <v>0</v>
      </c>
      <c r="R39" s="435">
        <f>+ｼ.ｺﾞﾑくず!$AA$28</f>
        <v>0</v>
      </c>
      <c r="S39" s="435">
        <f>+ｽ.金属くず!$AA$28</f>
        <v>4.5</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1549.1</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5</v>
      </c>
      <c r="I43" s="444">
        <f>+ｳ.廃油!$AL$27</f>
        <v>0</v>
      </c>
      <c r="J43" s="444">
        <f>+ｴ.廃酸!$AL$27</f>
        <v>0</v>
      </c>
      <c r="K43" s="444">
        <f>+ｵ.廃ｱﾙｶﾘ!$AL$27</f>
        <v>0</v>
      </c>
      <c r="L43" s="444">
        <f>+ｶ.廃ﾌﾟﾗ類!$AL$27</f>
        <v>664.1</v>
      </c>
      <c r="M43" s="444">
        <f>+ｷ.紙くず!$AL$27</f>
        <v>0</v>
      </c>
      <c r="N43" s="444">
        <f>+ｸ.木くず!$AL$27</f>
        <v>0</v>
      </c>
      <c r="O43" s="444">
        <f>+ｹ.繊維くず!$AL$27</f>
        <v>0</v>
      </c>
      <c r="P43" s="444">
        <f>+ｺ.動植物性残さ!$AL$27</f>
        <v>875.5</v>
      </c>
      <c r="Q43" s="444">
        <f>+ｻ.動物系固形不要物!$AL$27</f>
        <v>0</v>
      </c>
      <c r="R43" s="444">
        <f>+ｼ.ｺﾞﾑくず!$AL$27</f>
        <v>0</v>
      </c>
      <c r="S43" s="444">
        <f>+ｽ.金属くず!$AL$27</f>
        <v>4.5</v>
      </c>
      <c r="T43" s="444">
        <f>+ｾ.ｶﾞﾗｽ･ｺﾝｸﾘ･陶磁器くず!$AL$27</f>
        <v>0</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1549.1</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5</v>
      </c>
      <c r="I45" s="450">
        <f>+ｳ.廃油!$AS$24</f>
        <v>0</v>
      </c>
      <c r="J45" s="450">
        <f>+ｴ.廃酸!$AS$24</f>
        <v>0</v>
      </c>
      <c r="K45" s="450">
        <f>+ｵ.廃ｱﾙｶﾘ!$AS$24</f>
        <v>0</v>
      </c>
      <c r="L45" s="450">
        <f>+ｶ.廃ﾌﾟﾗ類!$AS$24</f>
        <v>664.1</v>
      </c>
      <c r="M45" s="450">
        <f>+ｷ.紙くず!$AS$24</f>
        <v>0</v>
      </c>
      <c r="N45" s="450">
        <f>+ｸ.木くず!$AS$24</f>
        <v>0</v>
      </c>
      <c r="O45" s="450">
        <f>+ｹ.繊維くず!$AS$24</f>
        <v>0</v>
      </c>
      <c r="P45" s="450">
        <f>+ｺ.動植物性残さ!$AS$24</f>
        <v>875.5</v>
      </c>
      <c r="Q45" s="450">
        <f>+ｻ.動物系固形不要物!$AS$24</f>
        <v>0</v>
      </c>
      <c r="R45" s="450">
        <f>+ｼ.ｺﾞﾑくず!$AS$24</f>
        <v>0</v>
      </c>
      <c r="S45" s="450">
        <f>+ｽ.金属くず!$AS$24</f>
        <v>4.5</v>
      </c>
      <c r="T45" s="450">
        <f>+ｾ.ｶﾞﾗｽ･ｺﾝｸﾘ･陶磁器くず!$AS$24</f>
        <v>0</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1549.1</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9</v>
      </c>
      <c r="I55" s="506">
        <f t="shared" si="10"/>
        <v>0</v>
      </c>
      <c r="J55" s="506">
        <f t="shared" si="10"/>
        <v>0</v>
      </c>
      <c r="K55" s="506">
        <f t="shared" si="10"/>
        <v>0</v>
      </c>
      <c r="L55" s="506">
        <f t="shared" si="10"/>
        <v>1205.3000000000002</v>
      </c>
      <c r="M55" s="506">
        <f t="shared" si="10"/>
        <v>0</v>
      </c>
      <c r="N55" s="506">
        <f t="shared" si="10"/>
        <v>0</v>
      </c>
      <c r="O55" s="506">
        <f t="shared" si="10"/>
        <v>0</v>
      </c>
      <c r="P55" s="506">
        <f t="shared" si="10"/>
        <v>1720.5</v>
      </c>
      <c r="Q55" s="506">
        <f t="shared" si="10"/>
        <v>0</v>
      </c>
      <c r="R55" s="506">
        <f t="shared" si="10"/>
        <v>0</v>
      </c>
      <c r="S55" s="506">
        <f t="shared" si="10"/>
        <v>24.6</v>
      </c>
      <c r="T55" s="506">
        <f t="shared" si="10"/>
        <v>0</v>
      </c>
      <c r="U55" s="506">
        <f t="shared" si="10"/>
        <v>0</v>
      </c>
      <c r="V55" s="506">
        <f t="shared" si="10"/>
        <v>0</v>
      </c>
      <c r="W55" s="506">
        <f t="shared" si="10"/>
        <v>0</v>
      </c>
      <c r="X55" s="506">
        <f t="shared" si="10"/>
        <v>0</v>
      </c>
      <c r="Y55" s="506">
        <f t="shared" si="10"/>
        <v>0</v>
      </c>
      <c r="Z55" s="506">
        <f t="shared" si="10"/>
        <v>0</v>
      </c>
      <c r="AA55" s="507">
        <f>+AA9+AA19+AA20</f>
        <v>2959.3999999999996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 年  ６ 月 ２０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横浜市都筑区東方町188</v>
      </c>
      <c r="K16" s="806"/>
      <c r="L16" s="807"/>
      <c r="M16" s="807"/>
      <c r="N16" s="807"/>
      <c r="O16" s="808"/>
    </row>
    <row r="17" spans="1:48" ht="26.25" customHeight="1" x14ac:dyDescent="0.15">
      <c r="C17" s="249"/>
      <c r="D17" s="250"/>
      <c r="E17" s="250"/>
      <c r="F17" s="250"/>
      <c r="G17" s="250"/>
      <c r="H17" s="254" t="s">
        <v>7</v>
      </c>
      <c r="I17" s="254"/>
      <c r="J17" s="806" t="str">
        <f>+表紙!J40</f>
        <v>山崎製パン株式会社横浜第二工場
工場長　上垣正博</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045-472-6111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山崎製パン株式会社　横浜第二工場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2152</v>
      </c>
      <c r="N25" s="859"/>
      <c r="O25" s="860"/>
    </row>
    <row r="26" spans="1:48" ht="18" customHeight="1" x14ac:dyDescent="0.15">
      <c r="C26" s="839" t="s">
        <v>11</v>
      </c>
      <c r="D26" s="840"/>
      <c r="E26" s="841"/>
      <c r="F26" s="833" t="str">
        <f>+表紙!F49</f>
        <v>横浜市都筑区東方町188</v>
      </c>
      <c r="G26" s="834"/>
      <c r="H26" s="834"/>
      <c r="I26" s="834"/>
      <c r="J26" s="834"/>
      <c r="K26" s="834"/>
      <c r="L26" s="139" t="s">
        <v>172</v>
      </c>
      <c r="M26" s="259"/>
      <c r="N26" s="837" t="str">
        <f>IF(+表紙!N49="","",+表紙!N49)</f>
        <v>045-472-6111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Ｅ09－食料品製造業</v>
      </c>
      <c r="G29" s="862"/>
      <c r="H29" s="862"/>
      <c r="I29" s="862"/>
      <c r="J29" s="370" t="s">
        <v>47</v>
      </c>
      <c r="K29" s="370"/>
      <c r="L29" s="863" t="str">
        <f>+表紙!L52</f>
        <v>パン・和洋菓子製造業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38173</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t="str">
        <f>+表紙!F59</f>
        <v>1314人</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1410.3</v>
      </c>
      <c r="I40" s="293" t="s">
        <v>4</v>
      </c>
      <c r="J40" s="542" t="s">
        <v>324</v>
      </c>
      <c r="K40" s="543"/>
      <c r="L40" s="544"/>
      <c r="M40" s="865">
        <f>+表紙!M63</f>
        <v>1410.3</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953.7</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456.6</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2024-07-18T03:22:31Z</dcterms:modified>
</cp:coreProperties>
</file>