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ｴ.感染性廃棄物" sheetId="76" r:id="rId3"/>
    <sheet name="別紙" sheetId="94" r:id="rId4"/>
    <sheet name="ｲ.特管廃酸" sheetId="74" r:id="rId5"/>
    <sheet name="ｳ.特管廃ｱﾙｶﾘ" sheetId="75" r:id="rId6"/>
    <sheet name="ｵ.廃PCB等" sheetId="77" r:id="rId7"/>
    <sheet name="ｶ.PCB汚染物" sheetId="78" r:id="rId8"/>
    <sheet name="ｷ.PCB処理物" sheetId="85" r:id="rId9"/>
    <sheet name="ｸ.指定下水汚泥" sheetId="86" r:id="rId10"/>
    <sheet name="ｹ.有害鉱さい" sheetId="87" r:id="rId11"/>
    <sheet name="ｺ.廃石綿等" sheetId="88" r:id="rId12"/>
    <sheet name="ｻ.有害ばいじん" sheetId="89" r:id="rId13"/>
    <sheet name="ｼ.有害燃え殻" sheetId="79" r:id="rId14"/>
    <sheet name="ｽ.有害廃油" sheetId="81" r:id="rId15"/>
    <sheet name="ｾ.有害汚泥" sheetId="84" r:id="rId16"/>
    <sheet name="ｿ.有害廃酸" sheetId="82" r:id="rId17"/>
    <sheet name="ﾀ.有害廃ｱﾙｶﾘ" sheetId="80" r:id="rId18"/>
    <sheet name="ﾁ.廃水銀等" sheetId="99" r:id="rId19"/>
    <sheet name="印刷用表紙" sheetId="98" r:id="rId20"/>
  </sheets>
  <definedNames>
    <definedName name="_xlnm.Print_Area" localSheetId="1">ｱ.特管廃油!$B$2:$AW$34</definedName>
    <definedName name="_xlnm.Print_Area" localSheetId="4">ｲ.特管廃酸!$B$2:$AW$34</definedName>
    <definedName name="_xlnm.Print_Area" localSheetId="5">ｳ.特管廃ｱﾙｶﾘ!$B$2:$AW$34</definedName>
    <definedName name="_xlnm.Print_Area" localSheetId="2">ｴ.感染性廃棄物!$B$2:$AW$34</definedName>
    <definedName name="_xlnm.Print_Area" localSheetId="6">ｵ.廃PCB等!$B$2:$AW$34</definedName>
    <definedName name="_xlnm.Print_Area" localSheetId="7">ｶ.PCB汚染物!$B$2:$AW$34</definedName>
    <definedName name="_xlnm.Print_Area" localSheetId="8">ｷ.PCB処理物!$B$2:$AW$34</definedName>
    <definedName name="_xlnm.Print_Area" localSheetId="9">ｸ.指定下水汚泥!$B$2:$AW$34</definedName>
    <definedName name="_xlnm.Print_Area" localSheetId="10">ｹ.有害鉱さい!$B$2:$AW$34</definedName>
    <definedName name="_xlnm.Print_Area" localSheetId="11">ｺ.廃石綿等!$B$2:$AW$34</definedName>
    <definedName name="_xlnm.Print_Area" localSheetId="12">ｻ.有害ばいじん!$B$2:$AW$34</definedName>
    <definedName name="_xlnm.Print_Area" localSheetId="13">ｼ.有害燃え殻!$B$2:$AW$34</definedName>
    <definedName name="_xlnm.Print_Area" localSheetId="14">ｽ.有害廃油!$B$2:$AW$34</definedName>
    <definedName name="_xlnm.Print_Area" localSheetId="15">ｾ.有害汚泥!$B$2:$AW$34</definedName>
    <definedName name="_xlnm.Print_Area" localSheetId="16">ｿ.有害廃酸!$B$2:$AW$34</definedName>
    <definedName name="_xlnm.Print_Area" localSheetId="17">ﾀ.有害廃ｱﾙｶﾘ!$B$2:$AW$34</definedName>
    <definedName name="_xlnm.Print_Area" localSheetId="18">ﾁ.廃水銀等!$B$2:$AW$34</definedName>
    <definedName name="_xlnm.Print_Area" localSheetId="19">印刷用表紙!$C$3:$O$78</definedName>
    <definedName name="_xlnm.Print_Area" localSheetId="0">表紙!$C$26:$O$101</definedName>
    <definedName name="_xlnm.Print_Area" localSheetId="3">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7" i="94"/>
  <c r="J12"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8" i="94" l="1"/>
  <c r="J55" i="94"/>
  <c r="J10"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前年度（令和４年度）に提出した様式４に記載した令和４年度目標値を記入してください。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前年度（令和４年度）に提出した様式４に記載した令和４年度目標値を記入してください。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前年度（令和４年度）に提出した様式４に記載した令和４年度目標値を記入してください。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前年度（令和４年度）に提出した様式４に記載した令和４年度目標値を記入してください。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前年度（令和４年度）に提出した様式４に記載した令和４年度目標値を記入してください。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前年度（令和４年度）に提出した様式４に記載した令和４年度目標値を記入してください。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前年度（令和４年度）に提出した様式４に記載した令和４年度目標値を記入してください。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前年度（令和４年度）に提出した様式４に記載した令和４年度目標値を記入してください。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前年度（令和４年度）に提出した様式４に記載した令和４年度目標値を記入してください。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前年度（令和４年度）に提出した様式４に記載した令和４年度目標値を記入してください。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<sst xmlns="http://schemas.openxmlformats.org/spreadsheetml/2006/main" count="2837" uniqueCount="438">
  <si>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</si>
  <si>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</si>
  <si>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</si>
  <si>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</si>
  <si>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</si>
  <si>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</si>
  <si>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</si>
  <si>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</si>
  <si>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</si>
  <si>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</si>
  <si>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</si>
  <si>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</si>
  <si>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</si>
  <si>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</si>
  <si>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</si>
  <si>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</si>
  <si>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</si>
  <si>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</si>
  <si>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</si>
  <si>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</si>
  <si>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</si>
  <si>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</si>
  <si>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</si>
  <si>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</si>
  <si>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</si>
  <si>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</si>
  <si>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</si>
  <si>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</si>
  <si>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</si>
  <si>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</si>
  <si>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</si>
  <si>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</si>
  <si>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</si>
  <si>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</si>
  <si>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</si>
  <si>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</si>
  <si>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</si>
  <si>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</si>
  <si>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</si>
  <si>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</si>
  <si>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</si>
  <si>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</si>
  <si>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</si>
  <si>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</si>
  <si>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</si>
  <si>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</si>
  <si>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</si>
  <si>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</si>
  <si>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</si>
  <si>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</si>
  <si>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</si>
  <si>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</si>
  <si>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</si>
  <si>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</si>
  <si>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</si>
  <si>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</si>
  <si>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</si>
  <si>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</si>
  <si>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</si>
  <si>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</si>
  <si>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</si>
  <si>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</si>
  <si>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</si>
  <si>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</si>
  <si>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</si>
  <si>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</si>
  <si>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</si>
  <si>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</si>
  <si>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</si>
  <si>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</si>
  <si>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</si>
  <si>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</si>
  <si>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</si>
  <si>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</si>
  <si>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</si>
  <si>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</si>
  <si>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</si>
  <si>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</si>
  <si>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</si>
  <si>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</si>
  <si>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</si>
  <si>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</si>
  <si>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</si>
  <si>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</si>
  <si>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</si>
  <si>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</si>
  <si>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</si>
  <si>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</si>
  <si>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</si>
  <si>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</si>
  <si>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</si>
  <si>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</si>
  <si>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</si>
  <si>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</si>
  <si>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</si>
  <si>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</si>
  <si>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</si>
  <si>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</si>
  <si>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</si>
  <si>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</si>
  <si>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</si>
  <si>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</si>
  <si>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</si>
  <si>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</si>
  <si>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</si>
  <si>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</si>
  <si>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</si>
  <si>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</si>
  <si>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</si>
  <si>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</si>
  <si>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</si>
  <si>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</si>
  <si>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</si>
  <si>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</si>
  <si>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</si>
  <si>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</si>
  <si>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</si>
  <si>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</si>
  <si>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</si>
  <si>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</si>
  <si>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</si>
  <si>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</si>
  <si>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</si>
  <si>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</si>
  <si>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</si>
  <si>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</si>
  <si>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</si>
  <si>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</si>
  <si>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</si>
  <si>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</si>
  <si>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</si>
  <si>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</si>
  <si>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</si>
  <si>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</si>
  <si>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</si>
  <si>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</si>
  <si>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</si>
  <si>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</si>
  <si>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</si>
  <si>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</si>
  <si>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</si>
  <si>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</si>
  <si>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</si>
  <si>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</si>
  <si>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</si>
  <si>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</si>
  <si>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</si>
  <si>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</si>
  <si>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</si>
  <si>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</si>
  <si>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</si>
  <si>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</si>
  <si>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</si>
  <si>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</si>
  <si>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</si>
  <si>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</si>
  <si>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</si>
  <si>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</si>
  <si>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</si>
  <si>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</si>
  <si>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</si>
  <si>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</si>
  <si>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</si>
  <si>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</si>
  <si>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</si>
  <si>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</si>
  <si>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</si>
  <si>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</si>
  <si>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</si>
  <si>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</si>
  <si>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</si>
  <si>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</si>
  <si>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</si>
  <si>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</si>
  <si>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</si>
  <si>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</si>
  <si>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</si>
  <si>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</si>
  <si>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</si>
  <si>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</si>
  <si>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</si>
  <si>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</si>
  <si>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</si>
  <si>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</si>
  <si>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</si>
  <si>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</si>
  <si>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</si>
  <si>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</si>
  <si>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</si>
  <si>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</si>
  <si>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</si>
  <si>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</si>
  <si>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</si>
  <si>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</si>
  <si>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</si>
  <si>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</si>
  <si>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</si>
  <si>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</si>
  <si>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</si>
  <si>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</si>
  <si>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</si>
  <si>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</si>
  <si>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</si>
  <si>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</si>
  <si>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</si>
  <si>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</si>
  <si>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</si>
  <si>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</si>
  <si>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</si>
  <si>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</si>
  <si>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</si>
  <si>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</si>
  <si>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</si>
  <si>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</si>
  <si>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</si>
  <si>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</si>
  <si>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</si>
  <si>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</si>
  <si>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</si>
  <si>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</si>
  <si>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</si>
  <si>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</si>
  <si>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</si>
  <si>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</si>
  <si>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</si>
  <si>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</si>
  <si>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</si>
  <si>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</si>
  <si>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</si>
  <si>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</si>
  <si>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</si>
  <si>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</si>
  <si>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</si>
  <si>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</si>
  <si>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</si>
  <si>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</si>
  <si>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</si>
  <si>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</si>
  <si>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</si>
  <si>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</si>
  <si>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</si>
  <si>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</si>
  <si>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</si>
  <si>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</si>
  <si>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</si>
  <si>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</si>
  <si>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</si>
  <si>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</si>
  <si>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</si>
  <si>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</si>
  <si>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</si>
  <si>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</si>
  <si>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</si>
  <si>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</si>
  <si>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</si>
  <si>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</si>
  <si>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</si>
  <si>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</si>
  <si>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</si>
  <si>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</si>
  <si>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</si>
  <si>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</si>
  <si>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</si>
  <si>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</si>
  <si>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</si>
  <si>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</si>
  <si>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</si>
  <si>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</si>
  <si>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</si>
  <si>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</si>
  <si>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</si>
  <si>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</si>
  <si>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</si>
  <si>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</si>
  <si>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</si>
  <si>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</si>
  <si>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</si>
  <si>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</si>
  <si>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</si>
  <si>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</si>
  <si>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</si>
  <si>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</si>
  <si>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</si>
  <si>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</si>
  <si>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</si>
  <si>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</si>
  <si>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</si>
  <si>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</si>
  <si>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</si>
  <si>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</si>
  <si>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</si>
  <si>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</si>
  <si>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</si>
  <si>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</si>
  <si>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</si>
  <si>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</si>
  <si>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</si>
  <si>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</si>
  <si>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</si>
  <si>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</si>
  <si>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</si>
  <si>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</si>
  <si>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</si>
  <si>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</si>
  <si>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</si>
  <si>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</si>
  <si>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</si>
  <si>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</si>
  <si>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</si>
  <si>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</si>
  <si>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</si>
  <si>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</si>
  <si>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</si>
  <si>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</si>
  <si>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</si>
  <si>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</si>
  <si>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</si>
  <si>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</si>
  <si>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</si>
  <si>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</si>
  <si>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</si>
  <si>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</si>
  <si>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</si>
  <si>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</si>
  <si>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</si>
  <si>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</si>
  <si>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</si>
  <si>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</si>
  <si>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</si>
  <si>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</si>
  <si>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</si>
  <si>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</si>
  <si>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</si>
  <si>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</si>
  <si>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</si>
  <si>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</si>
  <si>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</si>
  <si>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</si>
  <si>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</si>
  <si>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</si>
  <si>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</si>
  <si>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</si>
  <si>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</si>
  <si>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</si>
  <si>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</si>
  <si>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</si>
  <si>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</si>
  <si>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</si>
  <si>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</si>
  <si>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</si>
  <si>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</si>
  <si>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</si>
  <si>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</si>
  <si>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</si>
  <si>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</si>
  <si>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</si>
  <si>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</si>
  <si>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</si>
  <si>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</si>
  <si>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</si>
  <si>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</si>
  <si>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</si>
  <si>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</si>
  <si>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</si>
  <si>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</si>
  <si>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</si>
  <si>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</si>
  <si>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</si>
  <si>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</si>
  <si>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</si>
  <si>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</si>
  <si>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</si>
  <si>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</si>
  <si>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</si>
  <si>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</si>
  <si>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</si>
  <si>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</si>
  <si>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</si>
  <si>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</si>
  <si>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</si>
  <si>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</si>
  <si>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</si>
  <si>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</si>
  <si>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</si>
  <si>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</si>
  <si>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</si>
  <si>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</si>
  <si>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</si>
  <si>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</si>
  <si>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</si>
  <si>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</si>
  <si>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</si>
  <si>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</si>
  <si>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</si>
  <si>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</si>
  <si>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</si>
  <si>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</si>
  <si>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</si>
  <si>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</si>
  <si>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</si>
  <si>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</si>
  <si>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</si>
  <si>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</si>
  <si>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</si>
  <si>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</si>
  <si>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</si>
  <si>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</si>
  <si>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</si>
  <si>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</si>
  <si>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</si>
  <si>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</si>
  <si>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</si>
  <si>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</si>
  <si>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</si>
  <si>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</si>
  <si>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</si>
  <si>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</si>
  <si>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</si>
  <si>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</si>
  <si>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</si>
  <si>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</si>
  <si>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</si>
  <si>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</si>
  <si>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</si>
  <si>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</si>
  <si>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</si>
  <si>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</si>
  <si>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</si>
  <si>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横浜市港南区港南台3-2-10</t>
    <phoneticPr fontId="3"/>
  </si>
  <si>
    <t>045-832-1111</t>
    <phoneticPr fontId="3"/>
  </si>
  <si>
    <t>　済生会横浜市南部病院</t>
    <phoneticPr fontId="3"/>
  </si>
  <si>
    <t>　横浜市港南区港南台3-2-10</t>
    <phoneticPr fontId="3"/>
  </si>
  <si>
    <t>令和 6 年  6  月  28  日</t>
    <phoneticPr fontId="3"/>
  </si>
  <si>
    <t>社会福祉法人恩賜財団済生会支部神奈川県
済生会横浜市南部病院　院長　猿渡　力</t>
    <phoneticPr fontId="3"/>
  </si>
  <si>
    <t>横浜市長</t>
    <phoneticPr fontId="3"/>
  </si>
  <si>
    <t>Ｐ－医療、福祉</t>
    <phoneticPr fontId="3"/>
  </si>
  <si>
    <t>　　　　　　　　　　　一般病院</t>
    <rPh sb="11" eb="13">
      <t>イッパン</t>
    </rPh>
    <rPh sb="13" eb="15">
      <t>ビョウイン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</si>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</sst>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6917" y="2003878"/>
          <a:ext cx="605005" cy="576277"/>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7773" y="1985590"/>
          <a:ext cx="605779" cy="577801"/>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FF00"/>
  </sheetPr>
  <dimension ref="A2:BB150"/>
  <sheetViews>
    <sheetView showGridLines="0" tabSelected="1" view="pageBreakPreview" topLeftCell="A27" zoomScaleNormal="100" zoomScaleSheetLayoutView="100" workbookViewId="0">
      <selection activeCell="AA28" sqref="AA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437</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432</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434</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433</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429</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2264</v>
      </c>
      <c r="N48" s="558"/>
      <c r="O48" s="559"/>
    </row>
    <row r="49" spans="3:48" ht="18.75" customHeight="1">
      <c r="C49" s="509" t="s">
        <v>11</v>
      </c>
      <c r="D49" s="537"/>
      <c r="E49" s="538"/>
      <c r="F49" s="567" t="s">
        <v>431</v>
      </c>
      <c r="G49" s="568"/>
      <c r="H49" s="568"/>
      <c r="I49" s="568"/>
      <c r="J49" s="568"/>
      <c r="K49" s="568"/>
      <c r="L49" s="443" t="s">
        <v>134</v>
      </c>
      <c r="M49" s="446"/>
      <c r="N49" s="560" t="s">
        <v>429</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435</v>
      </c>
      <c r="G52" s="574"/>
      <c r="H52" s="574"/>
      <c r="I52" s="574"/>
      <c r="J52" s="31" t="s">
        <v>47</v>
      </c>
      <c r="K52" s="31"/>
      <c r="L52" s="575" t="s">
        <v>436</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1100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171.7</v>
      </c>
      <c r="I63" s="272" t="s">
        <v>4</v>
      </c>
      <c r="J63" s="531" t="s">
        <v>228</v>
      </c>
      <c r="K63" s="532"/>
      <c r="L63" s="533"/>
      <c r="M63" s="529">
        <f>+別紙!X14</f>
        <v>171.7</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1.7</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166.7</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164.42000000000002</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BJ76"/>
  <sheetViews>
    <sheetView showGridLines="0" topLeftCell="A16" zoomScaleNormal="100" workbookViewId="0">
      <selection activeCell="AA28" sqref="AA28:AE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　済生会横浜市南部病院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1.96</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1.7</v>
      </c>
      <c r="E24" s="656"/>
      <c r="F24" s="656"/>
      <c r="G24" s="199" t="s">
        <v>158</v>
      </c>
      <c r="H24" s="627">
        <f>+F12</f>
        <v>1.96</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1.96</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1.96</v>
      </c>
      <c r="Q27" s="676"/>
      <c r="R27" s="676"/>
      <c r="S27" s="676"/>
      <c r="T27" s="52" t="s">
        <v>38</v>
      </c>
      <c r="U27" s="72"/>
      <c r="V27" s="72"/>
      <c r="Y27" s="70" t="s">
        <v>39</v>
      </c>
      <c r="Z27" s="73"/>
      <c r="AH27" s="61"/>
      <c r="AI27" s="61"/>
      <c r="AJ27" s="61"/>
      <c r="AK27" s="61"/>
      <c r="AL27" s="639">
        <f>+AH18+P27</f>
        <v>1.96</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1.96</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1.7</v>
      </c>
      <c r="E29" s="656"/>
      <c r="F29" s="656"/>
      <c r="G29" s="199" t="s">
        <v>158</v>
      </c>
      <c r="H29" s="627">
        <f>+AL27</f>
        <v>1.96</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1.96</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1.7</v>
      </c>
      <c r="E31" s="656"/>
      <c r="F31" s="656"/>
      <c r="G31" s="199" t="s">
        <v>158</v>
      </c>
      <c r="H31" s="627">
        <f>+AS24</f>
        <v>1.96</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BJ76"/>
  <sheetViews>
    <sheetView showGridLines="0" topLeftCell="A16" zoomScaleNormal="100" workbookViewId="0">
      <selection activeCell="AA28" sqref="AA28:AE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162.46</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170</v>
      </c>
      <c r="E24" s="656"/>
      <c r="F24" s="656"/>
      <c r="G24" s="199" t="s">
        <v>158</v>
      </c>
      <c r="H24" s="627">
        <f>+F12</f>
        <v>162.46</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162.46</v>
      </c>
      <c r="Q27" s="676"/>
      <c r="R27" s="676"/>
      <c r="S27" s="676"/>
      <c r="T27" s="52" t="s">
        <v>38</v>
      </c>
      <c r="U27" s="72"/>
      <c r="V27" s="72"/>
      <c r="Y27" s="70" t="s">
        <v>39</v>
      </c>
      <c r="Z27" s="73"/>
      <c r="AH27" s="61"/>
      <c r="AI27" s="61"/>
      <c r="AJ27" s="61"/>
      <c r="AK27" s="61"/>
      <c r="AL27" s="639">
        <f>+AH18+P27</f>
        <v>162.46</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170</v>
      </c>
      <c r="E29" s="656"/>
      <c r="F29" s="656"/>
      <c r="G29" s="199" t="s">
        <v>158</v>
      </c>
      <c r="H29" s="627">
        <f>+AL27</f>
        <v>162.46</v>
      </c>
      <c r="I29" s="628"/>
      <c r="J29" s="199" t="s">
        <v>158</v>
      </c>
      <c r="M29" s="674"/>
      <c r="P29" s="64"/>
      <c r="Q29" s="147"/>
      <c r="R29" s="59" t="s">
        <v>145</v>
      </c>
      <c r="S29" s="655" t="s">
        <v>33</v>
      </c>
      <c r="T29" s="670"/>
      <c r="U29" s="670"/>
      <c r="V29" s="671"/>
      <c r="W29" s="56"/>
      <c r="X29" s="74"/>
      <c r="Y29" s="666" t="s">
        <v>191</v>
      </c>
      <c r="Z29" s="667"/>
      <c r="AA29" s="665">
        <v>162.46</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162.46</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B1:X59"/>
  <sheetViews>
    <sheetView showGridLines="0" topLeftCell="J14" zoomScale="70" zoomScaleNormal="100" workbookViewId="0">
      <selection activeCell="AA28" sqref="AA28:AE28"/>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　済生会横浜市南部病院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1.7</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170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171.7</v>
      </c>
    </row>
    <row r="10" spans="2:24" ht="24" customHeight="1">
      <c r="B10" s="173" t="s">
        <v>327</v>
      </c>
      <c r="C10" s="727" t="s">
        <v>244</v>
      </c>
      <c r="D10" s="727"/>
      <c r="E10" s="727"/>
      <c r="F10" s="728"/>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1.7</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170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171.7</v>
      </c>
    </row>
    <row r="15" spans="2:24" ht="24" customHeight="1">
      <c r="B15" s="173" t="s">
        <v>184</v>
      </c>
      <c r="C15" s="729" t="s">
        <v>182</v>
      </c>
      <c r="D15" s="729"/>
      <c r="E15" s="729"/>
      <c r="F15" s="730"/>
      <c r="G15" s="387" t="str">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1.7</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1.7</v>
      </c>
    </row>
    <row r="17" spans="2:24" ht="24" customHeight="1">
      <c r="B17" s="173"/>
      <c r="C17" s="729" t="s">
        <v>400</v>
      </c>
      <c r="D17" s="729"/>
      <c r="E17" s="729"/>
      <c r="F17" s="730"/>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1.96</v>
      </c>
      <c r="H19" s="393">
        <f t="shared" si="1"/>
        <v>0</v>
      </c>
      <c r="I19" s="393">
        <f t="shared" si="1"/>
        <v>0</v>
      </c>
      <c r="J19" s="393">
        <f t="shared" si="1"/>
        <v>162.46</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164.42000000000002</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1.96</v>
      </c>
      <c r="H37" s="417">
        <f t="shared" si="7"/>
        <v>0</v>
      </c>
      <c r="I37" s="417">
        <f t="shared" si="7"/>
        <v>0</v>
      </c>
      <c r="J37" s="417">
        <f t="shared" si="7"/>
        <v>162.46</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164.42000000000002</v>
      </c>
    </row>
    <row r="38" spans="2:24" ht="24" customHeight="1">
      <c r="B38" s="171"/>
      <c r="C38" s="751"/>
      <c r="D38" s="212"/>
      <c r="E38" s="210" t="s">
        <v>195</v>
      </c>
      <c r="F38" s="437"/>
      <c r="G38" s="411">
        <f t="shared" ref="G38:V38" si="8">SUM(G39:G41)</f>
        <v>1.96</v>
      </c>
      <c r="H38" s="411">
        <f t="shared" si="8"/>
        <v>0</v>
      </c>
      <c r="I38" s="411">
        <f t="shared" si="8"/>
        <v>0</v>
      </c>
      <c r="J38" s="411">
        <f t="shared" si="8"/>
        <v>162.46</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164.42000000000002</v>
      </c>
    </row>
    <row r="39" spans="2:24" ht="24" customHeight="1">
      <c r="B39" s="171"/>
      <c r="C39" s="751"/>
      <c r="D39" s="213"/>
      <c r="E39" s="208"/>
      <c r="F39" s="206" t="s">
        <v>175</v>
      </c>
      <c r="G39" s="413">
        <f>+ｱ.特管廃油!$AA$28</f>
        <v>1.96</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1.96</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162.46</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162.46</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1.96</v>
      </c>
      <c r="H43" s="419">
        <f>+ｲ.特管廃酸!$AL$27</f>
        <v>0</v>
      </c>
      <c r="I43" s="419">
        <f>+ｳ.特管廃ｱﾙｶﾘ!$AL$27</f>
        <v>0</v>
      </c>
      <c r="J43" s="419">
        <f>+ｴ.感染性廃棄物!$AL$27</f>
        <v>162.46</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164.42000000000002</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1.96</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1.96</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3.66</v>
      </c>
      <c r="H55" s="474">
        <f t="shared" ref="H55:V55" si="9">IF(H9="0",+H19+H20,+H9+H19+H20)</f>
        <v>0</v>
      </c>
      <c r="I55" s="474">
        <f t="shared" si="9"/>
        <v>0</v>
      </c>
      <c r="J55" s="474">
        <f t="shared" si="9"/>
        <v>332.46000000000004</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336.12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AA28" sqref="AA28:AE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7"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　済生会横浜市南部病院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3"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 年  6  月  28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横浜市港南区港南台3-2-10</v>
      </c>
      <c r="K16" s="778"/>
      <c r="L16" s="779"/>
      <c r="M16" s="779"/>
      <c r="N16" s="779"/>
      <c r="O16" s="780"/>
    </row>
    <row r="17" spans="1:17" ht="26.25" customHeight="1">
      <c r="C17" s="233"/>
      <c r="D17" s="234"/>
      <c r="E17" s="234"/>
      <c r="F17" s="234"/>
      <c r="G17" s="234"/>
      <c r="H17" s="238" t="s">
        <v>7</v>
      </c>
      <c r="I17" s="238"/>
      <c r="J17" s="778" t="str">
        <f>+表紙!J40</f>
        <v>社会福祉法人恩賜財団済生会支部神奈川県
済生会横浜市南部病院　院長　猿渡　力</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045-832-1111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　済生会横浜市南部病院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2264</v>
      </c>
      <c r="N25" s="808"/>
      <c r="O25" s="809"/>
    </row>
    <row r="26" spans="1:17" ht="21" customHeight="1">
      <c r="C26" s="781" t="s">
        <v>11</v>
      </c>
      <c r="D26" s="782"/>
      <c r="E26" s="783"/>
      <c r="F26" s="812" t="str">
        <f>+表紙!F49</f>
        <v>　横浜市港南区港南台3-2-10</v>
      </c>
      <c r="G26" s="813"/>
      <c r="H26" s="813"/>
      <c r="I26" s="813"/>
      <c r="J26" s="813"/>
      <c r="K26" s="813"/>
      <c r="L26" s="128" t="s">
        <v>134</v>
      </c>
      <c r="M26" s="243"/>
      <c r="N26" s="835" t="str">
        <f>IF(+表紙!N49="","",+表紙!N49)</f>
        <v>045-832-1111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　　　　　　　　　　　一般病院</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1100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171.7</v>
      </c>
      <c r="I40" s="272" t="s">
        <v>4</v>
      </c>
      <c r="J40" s="531" t="s">
        <v>293</v>
      </c>
      <c r="K40" s="532"/>
      <c r="L40" s="533"/>
      <c r="M40" s="774">
        <f>+表紙!M63</f>
        <v>171.7</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1.7</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166.7</v>
      </c>
      <c r="N46" s="335" t="s">
        <v>329</v>
      </c>
      <c r="O46" s="336"/>
    </row>
    <row r="47" spans="1:17" ht="17.25" customHeight="1">
      <c r="C47" s="337"/>
      <c r="D47" s="480"/>
      <c r="E47" s="481"/>
      <c r="F47" s="481"/>
      <c r="G47" s="481"/>
      <c r="H47" s="481"/>
      <c r="I47" s="482"/>
      <c r="J47" s="603" t="s">
        <v>413</v>
      </c>
      <c r="K47" s="604"/>
      <c r="L47" s="604"/>
      <c r="M47" s="339">
        <f>IF(表紙!M70="","",表紙!M70)</f>
        <v>164.42000000000002</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ｴ.感染性廃棄物</vt:lpstr>
      <vt:lpstr>別紙</vt:lpstr>
      <vt:lpstr>ｲ.特管廃酸</vt:lpstr>
      <vt:lpstr>ｳ.特管廃ｱﾙｶﾘ</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2024-07-02T00:07:54Z</dcterms:created>
  <dcterms:modified xsi:type="dcterms:W3CDTF">2024-09-09T09:59:53Z</dcterms:modified>
</cp:coreProperties>
</file>