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4670" windowHeight="1161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workbook>
</file>

<file path=xl/calcChain.xml><?xml version="1.0" encoding="utf-8"?>
<calcChain xmlns="http://schemas.openxmlformats.org/spreadsheetml/2006/main">
  <c r="M70" i="95" l="1"/>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47" i="98"/>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<sst xmlns="http://schemas.openxmlformats.org/spreadsheetml/2006/main" count="2839" uniqueCount="439">
  <si>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</si>
  <si>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</si>
  <si>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</si>
  <si>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</si>
  <si>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</si>
  <si>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</si>
  <si>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</si>
  <si>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</si>
  <si>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</si>
  <si>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</si>
  <si>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</si>
  <si>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</si>
  <si>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</si>
  <si>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</si>
  <si>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</si>
  <si>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</si>
  <si>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</si>
  <si>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</si>
  <si>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</si>
  <si>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</si>
  <si>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</si>
  <si>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</si>
  <si>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</si>
  <si>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</si>
  <si>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</si>
  <si>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</si>
  <si>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</si>
  <si>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</si>
  <si>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</si>
  <si>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</si>
  <si>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</si>
  <si>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</si>
  <si>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</si>
  <si>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</si>
  <si>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</si>
  <si>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</si>
  <si>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</si>
  <si>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</si>
  <si>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</si>
  <si>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</si>
  <si>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</si>
  <si>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</si>
  <si>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</si>
  <si>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</si>
  <si>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</si>
  <si>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</si>
  <si>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</si>
  <si>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</si>
  <si>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</si>
  <si>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</si>
  <si>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</si>
  <si>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</si>
  <si>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</si>
  <si>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</si>
  <si>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</si>
  <si>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</si>
  <si>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</si>
  <si>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</si>
  <si>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</si>
  <si>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</si>
  <si>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</si>
  <si>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</si>
  <si>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</si>
  <si>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</si>
  <si>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</si>
  <si>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</si>
  <si>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</si>
  <si>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</si>
  <si>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</si>
  <si>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</si>
  <si>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</si>
  <si>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</si>
  <si>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</si>
  <si>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</si>
  <si>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</si>
  <si>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</si>
  <si>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</si>
  <si>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</si>
  <si>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</si>
  <si>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</si>
  <si>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</si>
  <si>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</si>
  <si>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</si>
  <si>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</si>
  <si>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</si>
  <si>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</si>
  <si>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</si>
  <si>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</si>
  <si>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</si>
  <si>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</si>
  <si>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</si>
  <si>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</si>
  <si>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</si>
  <si>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</si>
  <si>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</si>
  <si>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</si>
  <si>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</si>
  <si>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</si>
  <si>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</si>
  <si>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</si>
  <si>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</si>
  <si>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</si>
  <si>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</si>
  <si>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</si>
  <si>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</si>
  <si>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</si>
  <si>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</si>
  <si>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</si>
  <si>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</si>
  <si>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</si>
  <si>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</si>
  <si>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</si>
  <si>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</si>
  <si>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</si>
  <si>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</si>
  <si>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</si>
  <si>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</si>
  <si>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</si>
  <si>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</si>
  <si>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</si>
  <si>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</si>
  <si>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</si>
  <si>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</si>
  <si>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</si>
  <si>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</si>
  <si>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</si>
  <si>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</si>
  <si>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</si>
  <si>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</si>
  <si>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</si>
  <si>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</si>
  <si>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</si>
  <si>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</si>
  <si>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</si>
  <si>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</si>
  <si>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</si>
  <si>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</si>
  <si>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</si>
  <si>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</si>
  <si>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</si>
  <si>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</si>
  <si>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</si>
  <si>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</si>
  <si>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</si>
  <si>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</si>
  <si>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</si>
  <si>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</si>
  <si>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</si>
  <si>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</si>
  <si>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</si>
  <si>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</si>
  <si>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</si>
  <si>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</si>
  <si>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</si>
  <si>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</si>
  <si>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</si>
  <si>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</si>
  <si>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</si>
  <si>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</si>
  <si>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</si>
  <si>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</si>
  <si>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</si>
  <si>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</si>
  <si>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</si>
  <si>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</si>
  <si>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</si>
  <si>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</si>
  <si>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</si>
  <si>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</si>
  <si>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</si>
  <si>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</si>
  <si>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</si>
  <si>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</si>
  <si>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</si>
  <si>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</si>
  <si>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</si>
  <si>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</si>
  <si>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</si>
  <si>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</si>
  <si>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</si>
  <si>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</si>
  <si>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</si>
  <si>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</si>
  <si>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</si>
  <si>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</si>
  <si>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</si>
  <si>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</si>
  <si>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</si>
  <si>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</si>
  <si>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</si>
  <si>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</si>
  <si>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</si>
  <si>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</si>
  <si>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</si>
  <si>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</si>
  <si>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</si>
  <si>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</si>
  <si>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</si>
  <si>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</si>
  <si>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</si>
  <si>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</si>
  <si>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</si>
  <si>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</si>
  <si>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</si>
  <si>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</si>
  <si>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</si>
  <si>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</si>
  <si>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</si>
  <si>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</si>
  <si>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</si>
  <si>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</si>
  <si>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</si>
  <si>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</si>
  <si>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</si>
  <si>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</si>
  <si>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</si>
  <si>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</si>
  <si>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</si>
  <si>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</si>
  <si>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</si>
  <si>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</si>
  <si>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</si>
  <si>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</si>
  <si>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</si>
  <si>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</si>
  <si>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</si>
  <si>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</si>
  <si>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</si>
  <si>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</si>
  <si>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</si>
  <si>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</si>
  <si>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</si>
  <si>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</si>
  <si>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</si>
  <si>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</si>
  <si>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</si>
  <si>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</si>
  <si>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</si>
  <si>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</si>
  <si>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</si>
  <si>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</si>
  <si>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</si>
  <si>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</si>
  <si>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</si>
  <si>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</si>
  <si>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</si>
  <si>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</si>
  <si>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</si>
  <si>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</si>
  <si>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</si>
  <si>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</si>
  <si>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</si>
  <si>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</si>
  <si>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</si>
  <si>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</si>
  <si>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</si>
  <si>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</si>
  <si>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</si>
  <si>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</si>
  <si>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</si>
  <si>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</si>
  <si>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</si>
  <si>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</si>
  <si>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</si>
  <si>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</si>
  <si>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</si>
  <si>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</si>
  <si>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</si>
  <si>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</si>
  <si>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</si>
  <si>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</si>
  <si>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</si>
  <si>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</si>
  <si>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</si>
  <si>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</si>
  <si>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</si>
  <si>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</si>
  <si>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</si>
  <si>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</si>
  <si>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</si>
  <si>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</si>
  <si>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</si>
  <si>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</si>
  <si>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</si>
  <si>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</si>
  <si>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</si>
  <si>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</si>
  <si>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</si>
  <si>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</si>
  <si>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</si>
  <si>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</si>
  <si>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</si>
  <si>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</si>
  <si>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</si>
  <si>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</si>
  <si>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</si>
  <si>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</si>
  <si>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</si>
  <si>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</si>
  <si>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</si>
  <si>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</si>
  <si>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</si>
  <si>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</si>
  <si>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</si>
  <si>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</si>
  <si>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</si>
  <si>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</si>
  <si>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</si>
  <si>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</si>
  <si>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</si>
  <si>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</si>
  <si>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</si>
  <si>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</si>
  <si>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</si>
  <si>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</si>
  <si>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</si>
  <si>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</si>
  <si>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</si>
  <si>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</si>
  <si>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</si>
  <si>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</si>
  <si>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</si>
  <si>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</si>
  <si>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</si>
  <si>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</si>
  <si>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</si>
  <si>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</si>
  <si>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</si>
  <si>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</si>
  <si>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</si>
  <si>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</si>
  <si>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</si>
  <si>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</si>
  <si>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</si>
  <si>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</si>
  <si>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</si>
  <si>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</si>
  <si>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</si>
  <si>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</si>
  <si>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</si>
  <si>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</si>
  <si>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</si>
  <si>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</si>
  <si>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</si>
  <si>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</si>
  <si>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</si>
  <si>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</si>
  <si>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</si>
  <si>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</si>
  <si>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</si>
  <si>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</si>
  <si>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</si>
  <si>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</si>
  <si>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</si>
  <si>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</si>
  <si>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</si>
  <si>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</si>
  <si>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</si>
  <si>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</si>
  <si>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</si>
  <si>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</si>
  <si>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</si>
  <si>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</si>
  <si>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</si>
  <si>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</si>
  <si>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</si>
  <si>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</si>
  <si>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</si>
  <si>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</si>
  <si>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</si>
  <si>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</si>
  <si>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</si>
  <si>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</si>
  <si>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</si>
  <si>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</si>
  <si>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</si>
  <si>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</si>
  <si>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</si>
  <si>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</si>
  <si>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</si>
  <si>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</si>
  <si>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</si>
  <si>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</si>
  <si>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</si>
  <si>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</si>
  <si>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</si>
  <si>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</si>
  <si>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</si>
  <si>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</si>
  <si>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</si>
  <si>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</si>
  <si>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</si>
  <si>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</si>
  <si>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</si>
  <si>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</si>
  <si>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</si>
  <si>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</si>
  <si>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</si>
  <si>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</si>
  <si>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</si>
  <si>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</si>
  <si>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</si>
  <si>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</si>
  <si>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</si>
  <si>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</si>
  <si>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</si>
  <si>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</si>
  <si>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</si>
  <si>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</si>
  <si>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</si>
  <si>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</si>
  <si>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</si>
  <si>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</si>
  <si>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</si>
  <si>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</si>
  <si>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</si>
  <si>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</si>
  <si>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</si>
  <si>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</si>
  <si>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</si>
  <si>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</si>
  <si>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</si>
  <si>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</si>
  <si>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</si>
  <si>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</si>
  <si>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</si>
  <si>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</si>
  <si>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</si>
  <si>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 年  6 月 28 日</t>
    <phoneticPr fontId="3"/>
  </si>
  <si>
    <t>横浜市戸塚区戸塚町407</t>
    <rPh sb="0" eb="3">
      <t>ヨコハマシ</t>
    </rPh>
    <rPh sb="3" eb="6">
      <t>トツカク</t>
    </rPh>
    <rPh sb="6" eb="9">
      <t>トツカチョウ</t>
    </rPh>
    <phoneticPr fontId="3"/>
  </si>
  <si>
    <t>横浜市戸塚区戸塚町407　戸塚工場</t>
    <rPh sb="0" eb="3">
      <t>ヨコハマシ</t>
    </rPh>
    <rPh sb="3" eb="6">
      <t>トツカク</t>
    </rPh>
    <rPh sb="6" eb="9">
      <t>トツカチョウ</t>
    </rPh>
    <rPh sb="13" eb="15">
      <t>トツカ</t>
    </rPh>
    <rPh sb="15" eb="17">
      <t>コウジョウ</t>
    </rPh>
    <phoneticPr fontId="3"/>
  </si>
  <si>
    <t>取締役　工場長　　野崎周作</t>
    <rPh sb="0" eb="3">
      <t>トリシマリヤク</t>
    </rPh>
    <rPh sb="4" eb="7">
      <t>コウジョウチョウ</t>
    </rPh>
    <rPh sb="9" eb="11">
      <t>ノザキ</t>
    </rPh>
    <rPh sb="11" eb="13">
      <t>シュウサク</t>
    </rPh>
    <phoneticPr fontId="3"/>
  </si>
  <si>
    <t>045-871-2511</t>
    <phoneticPr fontId="3"/>
  </si>
  <si>
    <t>林精鋼株式会社　戸塚工場</t>
    <rPh sb="0" eb="3">
      <t>ハヤシセイコウ</t>
    </rPh>
    <rPh sb="3" eb="7">
      <t>カブシキカイシャ</t>
    </rPh>
    <rPh sb="8" eb="12">
      <t>トツカコウジョウ</t>
    </rPh>
    <phoneticPr fontId="3"/>
  </si>
  <si>
    <t>E-223製鋼を行わない製造業</t>
    <rPh sb="5" eb="7">
      <t>セイコウ</t>
    </rPh>
    <rPh sb="8" eb="9">
      <t>オコナ</t>
    </rPh>
    <rPh sb="12" eb="15">
      <t>セイゾウギョウ</t>
    </rPh>
    <phoneticPr fontId="3"/>
  </si>
  <si>
    <t>250名</t>
    <rPh sb="3" eb="4">
      <t>メイ</t>
    </rPh>
    <phoneticPr fontId="3"/>
  </si>
  <si>
    <t>一部の取引先は電子になっているがまだまだ多くの取引先は紙ベースなので少しづつ電子に切り替えて行きたい。</t>
    <rPh sb="0" eb="1">
      <t>イチブ</t>
    </rPh>
    <rPh sb="2" eb="5">
      <t>トリヒキサキ</t>
    </rPh>
    <rPh sb="6" eb="8">
      <t>デンシ</t>
    </rPh>
    <rPh sb="19" eb="20">
      <t>オオ</t>
    </rPh>
    <rPh sb="22" eb="24">
      <t>トリヒキ</t>
    </rPh>
    <rPh sb="24" eb="25">
      <t>サキ</t>
    </rPh>
    <rPh sb="26" eb="27">
      <t>カミ</t>
    </rPh>
    <rPh sb="33" eb="34">
      <t>スコ</t>
    </rPh>
    <rPh sb="37" eb="39">
      <t>デンシ</t>
    </rPh>
    <rPh sb="40" eb="41">
      <t>キ</t>
    </rPh>
    <rPh sb="42" eb="43">
      <t>カ</t>
    </rPh>
    <rPh sb="45" eb="46">
      <t>イ</t>
    </rPh>
    <phoneticPr fontId="3"/>
  </si>
  <si>
    <t>045-871-2511</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</si>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</sst>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xf numFmtId="38" fontId="1" fillId="0" borderId="0" applyFont="0" applyFill="0" applyBorder="0" applyAlignment="0" applyProtection="0">
      <alignment vertical="center"/>
    </xf>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40" fontId="4" fillId="9" borderId="9" xfId="5" applyNumberFormat="1" applyFont="1" applyFill="1" applyBorder="1" applyAlignment="1" applyProtection="1">
      <alignment horizontal="right" vertical="center"/>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6">
    <cellStyle name="桁区切り" xfId="1" builtinId="6"/>
    <cellStyle name="桁区切り 2" xfId="5"/>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4" zoomScaleNormal="100" zoomScaleSheetLayoutView="100" workbookViewId="0">
      <selection activeCell="C31" sqref="C31:O32"/>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3"/>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438</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428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41</v>
      </c>
      <c r="D36" s="560"/>
      <c r="E36" s="560"/>
      <c r="F36" s="560"/>
      <c r="G36" s="444"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2" t="s">
        <v>202</v>
      </c>
      <c r="I38" s="432"/>
      <c r="J38" s="23"/>
      <c r="K38" s="23"/>
      <c r="L38" s="23"/>
      <c r="M38" s="23"/>
      <c r="N38" s="23"/>
      <c r="O38" s="87"/>
      <c r="Q38" s="19"/>
      <c r="R38" s="97"/>
      <c r="S38" s="98"/>
    </row>
    <row r="39" spans="1:19" ht="26.25" customHeight="1">
      <c r="C39" s="86"/>
      <c r="D39" s="23"/>
      <c r="E39" s="23"/>
      <c r="F39" s="23"/>
      <c r="G39" s="23"/>
      <c r="H39" s="24" t="s">
        <v>6</v>
      </c>
      <c r="I39" s="24"/>
      <c r="J39" s="520" t="s">
        <v>430</v>
      </c>
      <c r="K39" s="520"/>
      <c r="L39" s="521"/>
      <c r="M39" s="521"/>
      <c r="N39" s="521"/>
      <c r="O39" s="522"/>
      <c r="Q39" s="19"/>
      <c r="R39" s="97"/>
    </row>
    <row r="40" spans="1:19" ht="26.25" customHeight="1">
      <c r="C40" s="86"/>
      <c r="D40" s="23"/>
      <c r="E40" s="23"/>
      <c r="F40" s="23"/>
      <c r="G40" s="23"/>
      <c r="H40" s="24" t="s">
        <v>7</v>
      </c>
      <c r="I40" s="24"/>
      <c r="J40" s="520" t="s">
        <v>431</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432</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433</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2507</v>
      </c>
      <c r="N48" s="546"/>
      <c r="O48" s="547"/>
    </row>
    <row r="49" spans="3:48" ht="18.75" customHeight="1">
      <c r="C49" s="527" t="s">
        <v>11</v>
      </c>
      <c r="D49" s="528"/>
      <c r="E49" s="529"/>
      <c r="F49" s="555" t="s">
        <v>429</v>
      </c>
      <c r="G49" s="556"/>
      <c r="H49" s="556"/>
      <c r="I49" s="556"/>
      <c r="J49" s="556"/>
      <c r="K49" s="556"/>
      <c r="L49" s="442" t="s">
        <v>134</v>
      </c>
      <c r="M49" s="445"/>
      <c r="N49" s="548" t="s">
        <v>437</v>
      </c>
      <c r="O49" s="549"/>
    </row>
    <row r="50" spans="3:48" ht="18.75" customHeight="1">
      <c r="C50" s="530"/>
      <c r="D50" s="531"/>
      <c r="E50" s="532"/>
      <c r="F50" s="557"/>
      <c r="G50" s="558"/>
      <c r="H50" s="558"/>
      <c r="I50" s="558"/>
      <c r="J50" s="558"/>
      <c r="K50" s="558"/>
      <c r="L50" s="446"/>
      <c r="M50" s="525"/>
      <c r="N50" s="526"/>
      <c r="O50" s="313"/>
    </row>
    <row r="51" spans="3:48" ht="18.75" customHeight="1">
      <c r="C51" s="447" t="s">
        <v>338</v>
      </c>
      <c r="D51" s="183"/>
      <c r="E51" s="183"/>
      <c r="F51" s="345"/>
      <c r="G51" s="345"/>
      <c r="H51" s="345"/>
      <c r="I51" s="345"/>
      <c r="J51" s="345"/>
      <c r="K51" s="345"/>
      <c r="L51" s="346"/>
      <c r="M51" s="347"/>
      <c r="N51" s="448"/>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8" t="s">
        <v>17</v>
      </c>
      <c r="E52" s="449" t="s">
        <v>12</v>
      </c>
      <c r="F52" s="561" t="s">
        <v>107</v>
      </c>
      <c r="G52" s="562"/>
      <c r="H52" s="562"/>
      <c r="I52" s="562"/>
      <c r="J52" s="31" t="s">
        <v>47</v>
      </c>
      <c r="K52" s="31"/>
      <c r="L52" s="563" t="s">
        <v>434</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7" t="s">
        <v>19</v>
      </c>
      <c r="E53" s="450" t="s">
        <v>339</v>
      </c>
      <c r="F53" s="477" t="s">
        <v>340</v>
      </c>
      <c r="G53" s="478"/>
      <c r="H53" s="479"/>
      <c r="I53" s="477" t="s">
        <v>341</v>
      </c>
      <c r="J53" s="481"/>
      <c r="K53" s="566"/>
      <c r="L53" s="482"/>
      <c r="M53" s="483"/>
      <c r="N53" s="451" t="s">
        <v>342</v>
      </c>
      <c r="O53" s="431"/>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2"/>
      <c r="F54" s="477" t="s">
        <v>343</v>
      </c>
      <c r="G54" s="478"/>
      <c r="H54" s="479"/>
      <c r="I54" s="480" t="s">
        <v>344</v>
      </c>
      <c r="J54" s="481"/>
      <c r="K54" s="481"/>
      <c r="L54" s="482"/>
      <c r="M54" s="483"/>
      <c r="N54" s="451" t="s">
        <v>342</v>
      </c>
      <c r="O54" s="431"/>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1" t="s">
        <v>348</v>
      </c>
      <c r="O55" s="431"/>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1" t="s">
        <v>342</v>
      </c>
      <c r="O56" s="431"/>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2"/>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3"/>
      <c r="E58" s="454"/>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5" t="s">
        <v>24</v>
      </c>
      <c r="E59" s="456" t="s">
        <v>352</v>
      </c>
      <c r="F59" s="604" t="s">
        <v>435</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0"/>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29">
        <f>+別紙!X9</f>
        <v>500</v>
      </c>
      <c r="I63" s="272" t="s">
        <v>4</v>
      </c>
      <c r="J63" s="493" t="s">
        <v>228</v>
      </c>
      <c r="K63" s="494"/>
      <c r="L63" s="495"/>
      <c r="M63" s="577">
        <f>+別紙!X14</f>
        <v>500</v>
      </c>
      <c r="N63" s="578"/>
      <c r="O63" s="457" t="s">
        <v>4</v>
      </c>
      <c r="P63" s="166"/>
      <c r="Q63" s="129"/>
      <c r="R63" s="129"/>
      <c r="S63" s="129"/>
      <c r="T63" s="129"/>
      <c r="U63" s="129"/>
    </row>
    <row r="64" spans="3:48" ht="37.5" customHeight="1">
      <c r="C64" s="576"/>
      <c r="D64" s="490" t="s">
        <v>289</v>
      </c>
      <c r="E64" s="491"/>
      <c r="F64" s="491"/>
      <c r="G64" s="492"/>
      <c r="H64" s="429" t="str">
        <f>+別紙!X10</f>
        <v>0</v>
      </c>
      <c r="I64" s="272" t="s">
        <v>4</v>
      </c>
      <c r="J64" s="493" t="s">
        <v>229</v>
      </c>
      <c r="K64" s="494"/>
      <c r="L64" s="495"/>
      <c r="M64" s="577" t="str">
        <f>+別紙!X15</f>
        <v>0</v>
      </c>
      <c r="N64" s="578"/>
      <c r="O64" s="32" t="s">
        <v>4</v>
      </c>
      <c r="P64" s="486"/>
      <c r="Q64" s="487"/>
      <c r="R64" s="487"/>
      <c r="S64" s="487"/>
    </row>
    <row r="65" spans="1:19" ht="37.5" customHeight="1">
      <c r="C65" s="576"/>
      <c r="D65" s="490" t="s">
        <v>290</v>
      </c>
      <c r="E65" s="491"/>
      <c r="F65" s="491"/>
      <c r="G65" s="492"/>
      <c r="H65" s="429" t="str">
        <f>+別紙!X11</f>
        <v>0</v>
      </c>
      <c r="I65" s="272" t="s">
        <v>4</v>
      </c>
      <c r="J65" s="507" t="s">
        <v>230</v>
      </c>
      <c r="K65" s="508"/>
      <c r="L65" s="509"/>
      <c r="M65" s="579" t="str">
        <f>+別紙!X16</f>
        <v>0</v>
      </c>
      <c r="N65" s="580"/>
      <c r="O65" s="426" t="s">
        <v>4</v>
      </c>
      <c r="P65" s="164"/>
      <c r="Q65" s="165"/>
      <c r="R65" s="165"/>
      <c r="S65" s="165"/>
    </row>
    <row r="66" spans="1:19" ht="37.5" customHeight="1">
      <c r="C66" s="458"/>
      <c r="D66" s="490" t="s">
        <v>291</v>
      </c>
      <c r="E66" s="491"/>
      <c r="F66" s="491"/>
      <c r="G66" s="492"/>
      <c r="H66" s="429" t="str">
        <f>+別紙!X12</f>
        <v>0</v>
      </c>
      <c r="I66" s="272" t="s">
        <v>4</v>
      </c>
      <c r="J66" s="507" t="s">
        <v>411</v>
      </c>
      <c r="K66" s="508"/>
      <c r="L66" s="509"/>
      <c r="M66" s="579" t="str">
        <f>+別紙!X17</f>
        <v>0</v>
      </c>
      <c r="N66" s="580"/>
      <c r="O66" s="426" t="s">
        <v>4</v>
      </c>
      <c r="P66" s="164"/>
      <c r="Q66" s="165"/>
      <c r="R66" s="165"/>
      <c r="S66" s="165"/>
    </row>
    <row r="67" spans="1:19" ht="37.5" customHeight="1">
      <c r="C67" s="459"/>
      <c r="D67" s="490" t="s">
        <v>292</v>
      </c>
      <c r="E67" s="491"/>
      <c r="F67" s="491"/>
      <c r="G67" s="492"/>
      <c r="H67" s="429" t="str">
        <f>+別紙!X13</f>
        <v>0</v>
      </c>
      <c r="I67" s="272" t="s">
        <v>4</v>
      </c>
      <c r="J67" s="507" t="s">
        <v>403</v>
      </c>
      <c r="K67" s="508"/>
      <c r="L67" s="509"/>
      <c r="M67" s="510" t="str">
        <f>+別紙!X18</f>
        <v>0</v>
      </c>
      <c r="N67" s="511"/>
      <c r="O67" s="426"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517</v>
      </c>
      <c r="N69" s="335" t="s">
        <v>323</v>
      </c>
      <c r="O69" s="336"/>
      <c r="P69" s="333"/>
      <c r="Q69" s="165"/>
      <c r="R69" s="165"/>
      <c r="S69" s="165"/>
    </row>
    <row r="70" spans="1:19" ht="15" customHeight="1">
      <c r="C70" s="337"/>
      <c r="D70" s="587"/>
      <c r="E70" s="588"/>
      <c r="F70" s="588"/>
      <c r="G70" s="588"/>
      <c r="H70" s="588"/>
      <c r="I70" s="589"/>
      <c r="J70" s="498" t="s">
        <v>413</v>
      </c>
      <c r="K70" s="499"/>
      <c r="L70" s="499"/>
      <c r="M70" s="476">
        <f>SUM(別紙!G19:J19,別紙!N19:W19)</f>
        <v>625</v>
      </c>
      <c r="N70" s="339" t="s">
        <v>325</v>
      </c>
      <c r="O70" s="340"/>
      <c r="P70" s="333"/>
      <c r="Q70" s="165"/>
      <c r="R70" s="165"/>
      <c r="S70" s="165"/>
    </row>
    <row r="71" spans="1:19" ht="16.5" customHeight="1">
      <c r="C71" s="337"/>
      <c r="D71" s="500" t="s">
        <v>324</v>
      </c>
      <c r="E71" s="501"/>
      <c r="F71" s="501"/>
      <c r="G71" s="501"/>
      <c r="H71" s="501"/>
      <c r="I71" s="501"/>
      <c r="J71" s="334"/>
      <c r="K71" s="433"/>
      <c r="L71" s="334"/>
      <c r="M71" s="335"/>
      <c r="N71" s="335"/>
      <c r="O71" s="336"/>
      <c r="P71" s="333"/>
      <c r="Q71" s="165"/>
      <c r="R71" s="165"/>
      <c r="S71" s="165"/>
    </row>
    <row r="72" spans="1:19" ht="45" customHeight="1">
      <c r="C72" s="338"/>
      <c r="D72" s="502" t="s">
        <v>436</v>
      </c>
      <c r="E72" s="503"/>
      <c r="F72" s="503"/>
      <c r="G72" s="503"/>
      <c r="H72" s="503"/>
      <c r="I72" s="503"/>
      <c r="J72" s="503"/>
      <c r="K72" s="503"/>
      <c r="L72" s="503"/>
      <c r="M72" s="503"/>
      <c r="N72" s="503"/>
      <c r="O72" s="504"/>
      <c r="P72" s="333"/>
      <c r="Q72" s="463"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0"/>
      <c r="D74" s="461"/>
      <c r="E74" s="461"/>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1"/>
      <c r="E76" s="461"/>
      <c r="F76" s="33"/>
      <c r="G76" s="33"/>
      <c r="H76" s="34"/>
      <c r="I76" s="34"/>
      <c r="J76" s="35"/>
      <c r="K76" s="35"/>
      <c r="L76" s="36"/>
      <c r="M76" s="36"/>
      <c r="N76" s="36"/>
      <c r="O76" s="37"/>
    </row>
    <row r="77" spans="1:19" ht="15" customHeight="1">
      <c r="A77" s="21">
        <v>11</v>
      </c>
      <c r="C77" s="462"/>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7"/>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7"/>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7"/>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林精鋼株式会社　戸塚工場</v>
      </c>
      <c r="AG5" s="714"/>
      <c r="AH5" s="714"/>
      <c r="AI5" s="714"/>
      <c r="AJ5" s="714"/>
      <c r="AK5" s="714"/>
      <c r="AL5" s="714"/>
      <c r="AM5" s="714"/>
      <c r="AN5" s="714"/>
      <c r="AO5" s="714"/>
      <c r="AP5" s="714"/>
      <c r="AQ5" s="714"/>
      <c r="AR5" s="714"/>
      <c r="AS5" s="714"/>
      <c r="AT5" s="714"/>
      <c r="AU5" s="714"/>
      <c r="AV5" s="273"/>
      <c r="AW5" s="467"/>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7"/>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7"/>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7"/>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7"/>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7"/>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7"/>
    </row>
    <row r="12" spans="2:49" ht="24.75" customHeight="1" thickTop="1" thickBot="1">
      <c r="F12" s="655">
        <f>+ROUND(P12,2)+ROUND(P15,2)+ROUND(P18,2)+ROUND(P24,2)+P27-ROUND(F15,2)</f>
        <v>0</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7"/>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7"/>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7"/>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7"/>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7"/>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7"/>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7"/>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7"/>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7"/>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7"/>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7"/>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7"/>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7"/>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7"/>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7"/>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7"/>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7"/>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7"/>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7"/>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7"/>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625</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500</v>
      </c>
      <c r="E24" s="650"/>
      <c r="F24" s="650"/>
      <c r="G24" s="199" t="s">
        <v>158</v>
      </c>
      <c r="H24" s="695">
        <f>+F12</f>
        <v>625</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625</v>
      </c>
      <c r="Q27" s="676"/>
      <c r="R27" s="676"/>
      <c r="S27" s="676"/>
      <c r="T27" s="52" t="s">
        <v>38</v>
      </c>
      <c r="U27" s="72"/>
      <c r="V27" s="72"/>
      <c r="Y27" s="70" t="s">
        <v>39</v>
      </c>
      <c r="Z27" s="73"/>
      <c r="AH27" s="61"/>
      <c r="AI27" s="61"/>
      <c r="AJ27" s="61"/>
      <c r="AK27" s="61"/>
      <c r="AL27" s="655">
        <f>+AH18+P27</f>
        <v>625</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500</v>
      </c>
      <c r="E29" s="650"/>
      <c r="F29" s="650"/>
      <c r="G29" s="199" t="s">
        <v>158</v>
      </c>
      <c r="H29" s="695">
        <f>+AL27</f>
        <v>625</v>
      </c>
      <c r="I29" s="692"/>
      <c r="J29" s="199" t="s">
        <v>158</v>
      </c>
      <c r="M29" s="660"/>
      <c r="P29" s="64"/>
      <c r="Q29" s="147"/>
      <c r="R29" s="59" t="s">
        <v>145</v>
      </c>
      <c r="S29" s="662" t="s">
        <v>33</v>
      </c>
      <c r="T29" s="673"/>
      <c r="U29" s="673"/>
      <c r="V29" s="674"/>
      <c r="W29" s="56"/>
      <c r="X29" s="74"/>
      <c r="Y29" s="677" t="s">
        <v>191</v>
      </c>
      <c r="Z29" s="678"/>
      <c r="AA29" s="649">
        <v>625</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625</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8"/>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8"/>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8"/>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8"/>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8"/>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8"/>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8"/>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8"/>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林精鋼株式会社　戸塚工場</v>
      </c>
      <c r="AG5" s="714"/>
      <c r="AH5" s="714"/>
      <c r="AI5" s="714"/>
      <c r="AJ5" s="714"/>
      <c r="AK5" s="714"/>
      <c r="AL5" s="714"/>
      <c r="AM5" s="714"/>
      <c r="AN5" s="714"/>
      <c r="AO5" s="714"/>
      <c r="AP5" s="714"/>
      <c r="AQ5" s="714"/>
      <c r="AR5" s="714"/>
      <c r="AS5" s="714"/>
      <c r="AT5" s="714"/>
      <c r="AU5" s="714"/>
      <c r="AV5" s="274"/>
      <c r="AW5" s="468"/>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8"/>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69" t="str">
        <f>+IF(AS27=0,"",IF(AL27&lt;(AS24+AS27+AS31),"エラー !：⑩の内数である（⑫+⑬＋⑭）の量が⑩を超えています",""))</f>
        <v/>
      </c>
      <c r="AT28" s="465"/>
      <c r="AU28" s="465"/>
      <c r="AV28" s="465"/>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0" t="str">
        <f>+IF(AS31=0,"",IF(AL27&lt;(AS24+AS27+AS31),"エラー !：⑩の内数である（⑫+⑬＋⑭）の量が⑩を超えています",""))</f>
        <v/>
      </c>
      <c r="AT32" s="466"/>
      <c r="AU32" s="466"/>
      <c r="AV32" s="466"/>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9" zoomScale="70" zoomScaleNormal="100" workbookViewId="0">
      <selection activeCell="M20" sqref="M20"/>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林精鋼株式会社　戸塚工場</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2">
        <f>IF(OR(ｱ.特管廃油!D24&gt;0,ｱ.特管廃油!D24&lt;0),ｱ.特管廃油!D24,IF(G$19&gt;0,"0",0))</f>
        <v>0</v>
      </c>
      <c r="H9" s="382">
        <f>IF(OR(ｲ.特管廃酸!D24&gt;0,ｲ.特管廃酸!D24&lt;0),ｲ.特管廃酸!D24,IF(H$19&gt;0,"0",0))</f>
        <v>500</v>
      </c>
      <c r="I9" s="382">
        <f>IF(OR(ｳ.特管廃ｱﾙｶﾘ!D24&gt;0,ｳ.特管廃ｱﾙｶﾘ!D24&lt;0),ｳ.特管廃ｱﾙｶﾘ!D24,IF(I$19&gt;0,"0",0))</f>
        <v>0</v>
      </c>
      <c r="J9" s="382">
        <f>IF(OR(ｴ.感染性廃棄物!$D24&gt;0,ｴ.感染性廃棄物!$D24&lt;0),ｴ.感染性廃棄物!D24,IF(J$19&gt;0,"0",0))</f>
        <v>0</v>
      </c>
      <c r="K9" s="382">
        <f>IF(OR(ｵ.廃PCB等!$D24&gt;0,ｵ.廃PCB等!$D24&lt;0),ｵ.廃PCB等!D24,IF(K$19&gt;0,"0",0))</f>
        <v>0</v>
      </c>
      <c r="L9" s="382">
        <f>IF(OR(ｶ.PCB汚染物!D24&gt;0,ｶ.PCB汚染物!D24&lt;0),ｶ.PCB汚染物!D24,IF(L$19&gt;0,"0",0))</f>
        <v>0</v>
      </c>
      <c r="M9" s="382">
        <f>IF(OR(ｷ.PCB処理物!D24&gt;0,ｷ.PCB処理物!D24&lt;0),ｷ.PCB処理物!D24,IF(M$19&gt;0,"0",0))</f>
        <v>0</v>
      </c>
      <c r="N9" s="382">
        <f>IF(OR(ｸ.指定下水汚泥!D24&gt;0,ｸ.指定下水汚泥!D24&lt;0),ｸ.指定下水汚泥!D24,IF(N$19&gt;0,"0",0))</f>
        <v>0</v>
      </c>
      <c r="O9" s="382">
        <f>IF(OR(ｹ.有害鉱さい!D24&gt;0,ｹ.有害鉱さい!D24&lt;0),ｹ.有害鉱さい!D24,IF(O$19&gt;0,"0",0))</f>
        <v>0</v>
      </c>
      <c r="P9" s="382">
        <f>IF(OR(ｺ.廃石綿等!D24&gt;0,ｺ.廃石綿等!D24&lt;0),ｺ.廃石綿等!D24,IF(P$19&gt;0,"0",0))</f>
        <v>0</v>
      </c>
      <c r="Q9" s="382">
        <f>IF(OR(ｻ.有害ばいじん!D24&gt;0,ｻ.有害ばいじん!D24&lt;0),ｻ.有害ばいじん!D24,IF(Q$19&gt;0,"0",0))</f>
        <v>0</v>
      </c>
      <c r="R9" s="382">
        <f>IF(OR(ｼ.有害燃え殻!D24&gt;0,ｼ.有害燃え殻!D24&lt;0),ｼ.有害燃え殻!D24,IF(R$19&gt;0,"0",0))</f>
        <v>0</v>
      </c>
      <c r="S9" s="382">
        <f>IF(OR(ｽ.有害廃油!D24&gt;0,ｽ.有害廃油!D24&lt;0),ｽ.有害廃油!D24,IF(S$19&gt;0,"0",0))</f>
        <v>0</v>
      </c>
      <c r="T9" s="382">
        <f>IF(OR(ｾ.有害汚泥!D24&gt;0,ｾ.有害汚泥!D24&lt;0),ｾ.有害汚泥!D24,IF(T$19&gt;0,"0",0))</f>
        <v>0</v>
      </c>
      <c r="U9" s="382">
        <f>IF(OR(ｿ.有害廃酸!D24&gt;0,ｿ.有害廃酸!D24&lt;0),ｿ.有害廃酸!D24,IF(U$19&gt;0,"0",0))</f>
        <v>0</v>
      </c>
      <c r="V9" s="382">
        <f>IF(OR(ﾀ.有害廃ｱﾙｶﾘ!D24&gt;0,ﾀ.有害廃ｱﾙｶﾘ!D24&lt;0),ﾀ.有害廃ｱﾙｶﾘ!D24,IF(V$19&gt;0,"0",0))</f>
        <v>0</v>
      </c>
      <c r="W9" s="382">
        <f>IF(OR(ﾁ.廃水銀等!D24&gt;0,ﾁ.廃水銀等!D24&lt;0),ﾁ.廃水銀等!D24,IF(W$19&gt;0,"0",0))</f>
        <v>0</v>
      </c>
      <c r="X9" s="383">
        <f t="shared" ref="X9:X18" si="0">IF(SUM(G9:W9)&gt;0,SUM(G9:W9),IF(X$19&gt;0,"0",0))</f>
        <v>500</v>
      </c>
    </row>
    <row r="10" spans="2:24" ht="24" customHeight="1">
      <c r="B10" s="173" t="s">
        <v>327</v>
      </c>
      <c r="C10" s="758" t="s">
        <v>244</v>
      </c>
      <c r="D10" s="758"/>
      <c r="E10" s="758"/>
      <c r="F10" s="759"/>
      <c r="G10" s="384">
        <f>IF(OR(ｱ.特管廃油!D25&gt;0,ｱ.特管廃油!D25&lt;0),ｱ.特管廃油!D25,IF(G$19&gt;0,"0",0))</f>
        <v>0</v>
      </c>
      <c r="H10" s="384" t="str">
        <f>IF(OR(ｲ.特管廃酸!D25&gt;0,ｲ.特管廃酸!D25&lt;0),ｲ.特管廃酸!D25,IF(H$19&gt;0,"0",0))</f>
        <v>0</v>
      </c>
      <c r="I10" s="384">
        <f>IF(OR(ｳ.特管廃ｱﾙｶﾘ!D25&gt;0,ｳ.特管廃ｱﾙｶﾘ!D25&lt;0),ｳ.特管廃ｱﾙｶﾘ!D25,IF(I$19&gt;0,"0",0))</f>
        <v>0</v>
      </c>
      <c r="J10" s="384">
        <f>IF(OR(ｴ.感染性廃棄物!$D25&gt;0,ｴ.感染性廃棄物!$D25&lt;0),ｴ.感染性廃棄物!D25,IF(J$19&gt;0,"0",0))</f>
        <v>0</v>
      </c>
      <c r="K10" s="384">
        <f>IF(OR(ｵ.廃PCB等!$D25&gt;0,ｵ.廃PCB等!$D25&lt;0),ｵ.廃PCB等!D25,IF(K$19&gt;0,"0",0))</f>
        <v>0</v>
      </c>
      <c r="L10" s="384">
        <f>IF(OR(ｶ.PCB汚染物!D25&gt;0,ｶ.PCB汚染物!D25&lt;0),ｶ.PCB汚染物!D25,IF(L$19&gt;0,"0",0))</f>
        <v>0</v>
      </c>
      <c r="M10" s="384">
        <f>IF(OR(ｷ.PCB処理物!D25&gt;0,ｷ.PCB処理物!D25&lt;0),ｷ.PCB処理物!D25,IF(M$19&gt;0,"0",0))</f>
        <v>0</v>
      </c>
      <c r="N10" s="384">
        <f>IF(OR(ｸ.指定下水汚泥!D25&gt;0,ｸ.指定下水汚泥!D25&lt;0),ｸ.指定下水汚泥!D25,IF(N$19&gt;0,"0",0))</f>
        <v>0</v>
      </c>
      <c r="O10" s="384">
        <f>IF(OR(ｹ.有害鉱さい!D25&gt;0,ｹ.有害鉱さい!D25&lt;0),ｹ.有害鉱さい!D25,IF(O$19&gt;0,"0",0))</f>
        <v>0</v>
      </c>
      <c r="P10" s="384">
        <f>IF(OR(ｺ.廃石綿等!D25&gt;0,ｺ.廃石綿等!D25&lt;0),ｺ.廃石綿等!D25,IF(P$19&gt;0,"0",0))</f>
        <v>0</v>
      </c>
      <c r="Q10" s="384">
        <f>IF(OR(ｻ.有害ばいじん!D25&gt;0,ｻ.有害ばいじん!D25&lt;0),ｻ.有害ばいじん!D25,IF(Q$19&gt;0,"0",0))</f>
        <v>0</v>
      </c>
      <c r="R10" s="384">
        <f>IF(OR(ｼ.有害燃え殻!D25&gt;0,ｼ.有害燃え殻!D25&lt;0),ｼ.有害燃え殻!D25,IF(R$19&gt;0,"0",0))</f>
        <v>0</v>
      </c>
      <c r="S10" s="384">
        <f>IF(OR(ｽ.有害廃油!D25&gt;0,ｽ.有害廃油!D25&lt;0),ｽ.有害廃油!D25,IF(S$19&gt;0,"0",0))</f>
        <v>0</v>
      </c>
      <c r="T10" s="384">
        <f>IF(OR(ｾ.有害汚泥!D25&gt;0,ｾ.有害汚泥!D25&lt;0),ｾ.有害汚泥!D25,IF(T$19&gt;0,"0",0))</f>
        <v>0</v>
      </c>
      <c r="U10" s="384">
        <f>IF(OR(ｿ.有害廃酸!D25&gt;0,ｿ.有害廃酸!D25&lt;0),ｿ.有害廃酸!D25,IF(U$19&gt;0,"0",0))</f>
        <v>0</v>
      </c>
      <c r="V10" s="384">
        <f>IF(OR(ﾀ.有害廃ｱﾙｶﾘ!D25&gt;0,ﾀ.有害廃ｱﾙｶﾘ!D25&lt;0),ﾀ.有害廃ｱﾙｶﾘ!D25,IF(V$19&gt;0,"0",0))</f>
        <v>0</v>
      </c>
      <c r="W10" s="382">
        <f>IF(OR(ﾁ.廃水銀等!D25&gt;0,ﾁ.廃水銀等!D25&lt;0),ﾁ.廃水銀等!D25,IF(W$19&gt;0,"0",0))</f>
        <v>0</v>
      </c>
      <c r="X10" s="385" t="str">
        <f t="shared" si="0"/>
        <v>0</v>
      </c>
    </row>
    <row r="11" spans="2:24" ht="24" customHeight="1">
      <c r="B11" s="173" t="s">
        <v>328</v>
      </c>
      <c r="C11" s="744" t="s">
        <v>245</v>
      </c>
      <c r="D11" s="744"/>
      <c r="E11" s="744"/>
      <c r="F11" s="745"/>
      <c r="G11" s="386">
        <f>IF(OR(ｱ.特管廃油!D26&gt;0,ｱ.特管廃油!D26&lt;0),ｱ.特管廃油!D26,IF(G$19&gt;0,"0",0))</f>
        <v>0</v>
      </c>
      <c r="H11" s="386" t="str">
        <f>IF(OR(ｲ.特管廃酸!D26&gt;0,ｲ.特管廃酸!D26&lt;0),ｲ.特管廃酸!D26,IF(H$19&gt;0,"0",0))</f>
        <v>0</v>
      </c>
      <c r="I11" s="386">
        <f>IF(OR(ｳ.特管廃ｱﾙｶﾘ!D26&gt;0,ｳ.特管廃ｱﾙｶﾘ!D26&lt;0),ｳ.特管廃ｱﾙｶﾘ!D26,IF(I$19&gt;0,"0",0))</f>
        <v>0</v>
      </c>
      <c r="J11" s="386">
        <f>IF(OR(ｴ.感染性廃棄物!$D26&gt;0,ｴ.感染性廃棄物!$D26&lt;0),ｴ.感染性廃棄物!D26,IF(J$19&gt;0,"0",0))</f>
        <v>0</v>
      </c>
      <c r="K11" s="386">
        <f>IF(OR(ｵ.廃PCB等!$D26&gt;0,ｵ.廃PCB等!$D26&lt;0),ｵ.廃PCB等!D26,IF(K$19&gt;0,"0",0))</f>
        <v>0</v>
      </c>
      <c r="L11" s="386">
        <f>IF(OR(ｶ.PCB汚染物!D26&gt;0,ｶ.PCB汚染物!D26&lt;0),ｶ.PCB汚染物!D26,IF(L$19&gt;0,"0",0))</f>
        <v>0</v>
      </c>
      <c r="M11" s="386">
        <f>IF(OR(ｷ.PCB処理物!D26&gt;0,ｷ.PCB処理物!D26&lt;0),ｷ.PCB処理物!D26,IF(M$19&gt;0,"0",0))</f>
        <v>0</v>
      </c>
      <c r="N11" s="386">
        <f>IF(OR(ｸ.指定下水汚泥!D26&gt;0,ｸ.指定下水汚泥!D26&lt;0),ｸ.指定下水汚泥!D26,IF(N$19&gt;0,"0",0))</f>
        <v>0</v>
      </c>
      <c r="O11" s="386">
        <f>IF(OR(ｹ.有害鉱さい!D26&gt;0,ｹ.有害鉱さい!D26&lt;0),ｹ.有害鉱さい!D26,IF(O$19&gt;0,"0",0))</f>
        <v>0</v>
      </c>
      <c r="P11" s="386">
        <f>IF(OR(ｺ.廃石綿等!D26&gt;0,ｺ.廃石綿等!D26&lt;0),ｺ.廃石綿等!D26,IF(P$19&gt;0,"0",0))</f>
        <v>0</v>
      </c>
      <c r="Q11" s="386">
        <f>IF(OR(ｻ.有害ばいじん!D26&gt;0,ｻ.有害ばいじん!D26&lt;0),ｻ.有害ばいじん!D26,IF(Q$19&gt;0,"0",0))</f>
        <v>0</v>
      </c>
      <c r="R11" s="386">
        <f>IF(OR(ｼ.有害燃え殻!D26&gt;0,ｼ.有害燃え殻!D26&lt;0),ｼ.有害燃え殻!D26,IF(R$19&gt;0,"0",0))</f>
        <v>0</v>
      </c>
      <c r="S11" s="386">
        <f>IF(OR(ｽ.有害廃油!D26&gt;0,ｽ.有害廃油!D26&lt;0),ｽ.有害廃油!D26,IF(S$19&gt;0,"0",0))</f>
        <v>0</v>
      </c>
      <c r="T11" s="386">
        <f>IF(OR(ｾ.有害汚泥!D26&gt;0,ｾ.有害汚泥!D26&lt;0),ｾ.有害汚泥!D26,IF(T$19&gt;0,"0",0))</f>
        <v>0</v>
      </c>
      <c r="U11" s="386">
        <f>IF(OR(ｿ.有害廃酸!D26&gt;0,ｿ.有害廃酸!D26&lt;0),ｿ.有害廃酸!D26,IF(U$19&gt;0,"0",0))</f>
        <v>0</v>
      </c>
      <c r="V11" s="386">
        <f>IF(OR(ﾀ.有害廃ｱﾙｶﾘ!D26&gt;0,ﾀ.有害廃ｱﾙｶﾘ!D26&lt;0),ﾀ.有害廃ｱﾙｶﾘ!D26,IF(V$19&gt;0,"0",0))</f>
        <v>0</v>
      </c>
      <c r="W11" s="387">
        <f>IF(OR(ﾁ.廃水銀等!D26&gt;0,ﾁ.廃水銀等!D26&lt;0),ﾁ.廃水銀等!D26,IF(W$19&gt;0,"0",0))</f>
        <v>0</v>
      </c>
      <c r="X11" s="388" t="str">
        <f t="shared" si="0"/>
        <v>0</v>
      </c>
    </row>
    <row r="12" spans="2:24" ht="24" customHeight="1">
      <c r="B12" s="173">
        <v>5</v>
      </c>
      <c r="C12" s="744" t="s">
        <v>246</v>
      </c>
      <c r="D12" s="744"/>
      <c r="E12" s="744"/>
      <c r="F12" s="745"/>
      <c r="G12" s="386">
        <f>IF(OR(ｱ.特管廃油!D27&gt;0,ｱ.特管廃油!D27&lt;0),ｱ.特管廃油!D27,IF(G$19&gt;0,"0",0))</f>
        <v>0</v>
      </c>
      <c r="H12" s="386" t="str">
        <f>IF(OR(ｲ.特管廃酸!D27&gt;0,ｲ.特管廃酸!D27&lt;0),ｲ.特管廃酸!D27,IF(H$19&gt;0,"0",0))</f>
        <v>0</v>
      </c>
      <c r="I12" s="386">
        <f>IF(OR(ｳ.特管廃ｱﾙｶﾘ!D27&gt;0,ｳ.特管廃ｱﾙｶﾘ!D27&lt;0),ｳ.特管廃ｱﾙｶﾘ!D27,IF(I$19&gt;0,"0",0))</f>
        <v>0</v>
      </c>
      <c r="J12" s="386">
        <f>IF(OR(ｴ.感染性廃棄物!$D27&gt;0,ｴ.感染性廃棄物!$D27&lt;0),ｴ.感染性廃棄物!D27,IF(J$19&gt;0,"0",0))</f>
        <v>0</v>
      </c>
      <c r="K12" s="386">
        <f>IF(OR(ｵ.廃PCB等!$D27&gt;0,ｵ.廃PCB等!$D27&lt;0),ｵ.廃PCB等!D27,IF(K$19&gt;0,"0",0))</f>
        <v>0</v>
      </c>
      <c r="L12" s="386">
        <f>IF(OR(ｶ.PCB汚染物!D27&gt;0,ｶ.PCB汚染物!D27&lt;0),ｶ.PCB汚染物!D27,IF(L$19&gt;0,"0",0))</f>
        <v>0</v>
      </c>
      <c r="M12" s="386">
        <f>IF(OR(ｷ.PCB処理物!D27&gt;0,ｷ.PCB処理物!D27&lt;0),ｷ.PCB処理物!D27,IF(M$19&gt;0,"0",0))</f>
        <v>0</v>
      </c>
      <c r="N12" s="386">
        <f>IF(OR(ｸ.指定下水汚泥!D27&gt;0,ｸ.指定下水汚泥!D27&lt;0),ｸ.指定下水汚泥!D27,IF(N$19&gt;0,"0",0))</f>
        <v>0</v>
      </c>
      <c r="O12" s="386">
        <f>IF(OR(ｹ.有害鉱さい!D27&gt;0,ｹ.有害鉱さい!D27&lt;0),ｹ.有害鉱さい!D27,IF(O$19&gt;0,"0",0))</f>
        <v>0</v>
      </c>
      <c r="P12" s="386">
        <f>IF(OR(ｺ.廃石綿等!D27&gt;0,ｺ.廃石綿等!D27&lt;0),ｺ.廃石綿等!D27,IF(P$19&gt;0,"0",0))</f>
        <v>0</v>
      </c>
      <c r="Q12" s="386">
        <f>IF(OR(ｻ.有害ばいじん!D27&gt;0,ｻ.有害ばいじん!D27&lt;0),ｻ.有害ばいじん!D27,IF(Q$19&gt;0,"0",0))</f>
        <v>0</v>
      </c>
      <c r="R12" s="386">
        <f>IF(OR(ｼ.有害燃え殻!D27&gt;0,ｼ.有害燃え殻!D27&lt;0),ｼ.有害燃え殻!D27,IF(R$19&gt;0,"0",0))</f>
        <v>0</v>
      </c>
      <c r="S12" s="386">
        <f>IF(OR(ｽ.有害廃油!D27&gt;0,ｽ.有害廃油!D27&lt;0),ｽ.有害廃油!D27,IF(S$19&gt;0,"0",0))</f>
        <v>0</v>
      </c>
      <c r="T12" s="386">
        <f>IF(OR(ｾ.有害汚泥!D27&gt;0,ｾ.有害汚泥!D27&lt;0),ｾ.有害汚泥!D27,IF(T$19&gt;0,"0",0))</f>
        <v>0</v>
      </c>
      <c r="U12" s="386">
        <f>IF(OR(ｿ.有害廃酸!D27&gt;0,ｿ.有害廃酸!D27&lt;0),ｿ.有害廃酸!D27,IF(U$19&gt;0,"0",0))</f>
        <v>0</v>
      </c>
      <c r="V12" s="386">
        <f>IF(OR(ﾀ.有害廃ｱﾙｶﾘ!D27&gt;0,ﾀ.有害廃ｱﾙｶﾘ!D27&lt;0),ﾀ.有害廃ｱﾙｶﾘ!D27,IF(V$19&gt;0,"0",0))</f>
        <v>0</v>
      </c>
      <c r="W12" s="387">
        <f>IF(OR(ﾁ.廃水銀等!D27&gt;0,ﾁ.廃水銀等!D27&lt;0),ﾁ.廃水銀等!D27,IF(W$19&gt;0,"0",0))</f>
        <v>0</v>
      </c>
      <c r="X12" s="388" t="str">
        <f t="shared" si="0"/>
        <v>0</v>
      </c>
    </row>
    <row r="13" spans="2:24" ht="24" customHeight="1">
      <c r="B13" s="173" t="s">
        <v>168</v>
      </c>
      <c r="C13" s="760" t="s">
        <v>247</v>
      </c>
      <c r="D13" s="729"/>
      <c r="E13" s="729"/>
      <c r="F13" s="730"/>
      <c r="G13" s="386">
        <f>IF(OR(ｱ.特管廃油!D28&gt;0,ｱ.特管廃油!D28&lt;0),ｱ.特管廃油!D28,IF(G$19&gt;0,"0",0))</f>
        <v>0</v>
      </c>
      <c r="H13" s="386" t="str">
        <f>IF(OR(ｲ.特管廃酸!D28&gt;0,ｲ.特管廃酸!D28&lt;0),ｲ.特管廃酸!D28,IF(H$19&gt;0,"0",0))</f>
        <v>0</v>
      </c>
      <c r="I13" s="386">
        <f>IF(OR(ｳ.特管廃ｱﾙｶﾘ!D28&gt;0,ｳ.特管廃ｱﾙｶﾘ!D28&lt;0),ｳ.特管廃ｱﾙｶﾘ!D28,IF(I$19&gt;0,"0",0))</f>
        <v>0</v>
      </c>
      <c r="J13" s="386">
        <f>IF(OR(ｴ.感染性廃棄物!$D28&gt;0,ｴ.感染性廃棄物!$D28&lt;0),ｴ.感染性廃棄物!D28,IF(J$19&gt;0,"0",0))</f>
        <v>0</v>
      </c>
      <c r="K13" s="386">
        <f>IF(OR(ｵ.廃PCB等!$D28&gt;0,ｵ.廃PCB等!$D28&lt;0),ｵ.廃PCB等!D28,IF(K$19&gt;0,"0",0))</f>
        <v>0</v>
      </c>
      <c r="L13" s="386">
        <f>IF(OR(ｶ.PCB汚染物!D28&gt;0,ｶ.PCB汚染物!D28&lt;0),ｶ.PCB汚染物!D28,IF(L$19&gt;0,"0",0))</f>
        <v>0</v>
      </c>
      <c r="M13" s="386">
        <f>IF(OR(ｷ.PCB処理物!D28&gt;0,ｷ.PCB処理物!D28&lt;0),ｷ.PCB処理物!D28,IF(M$19&gt;0,"0",0))</f>
        <v>0</v>
      </c>
      <c r="N13" s="386">
        <f>IF(OR(ｸ.指定下水汚泥!D28&gt;0,ｸ.指定下水汚泥!D28&lt;0),ｸ.指定下水汚泥!D28,IF(N$19&gt;0,"0",0))</f>
        <v>0</v>
      </c>
      <c r="O13" s="386">
        <f>IF(OR(ｹ.有害鉱さい!D28&gt;0,ｹ.有害鉱さい!D28&lt;0),ｹ.有害鉱さい!D28,IF(O$19&gt;0,"0",0))</f>
        <v>0</v>
      </c>
      <c r="P13" s="386">
        <f>IF(OR(ｺ.廃石綿等!D28&gt;0,ｺ.廃石綿等!D28&lt;0),ｺ.廃石綿等!D28,IF(P$19&gt;0,"0",0))</f>
        <v>0</v>
      </c>
      <c r="Q13" s="386">
        <f>IF(OR(ｻ.有害ばいじん!D28&gt;0,ｻ.有害ばいじん!D28&lt;0),ｻ.有害ばいじん!D28,IF(Q$19&gt;0,"0",0))</f>
        <v>0</v>
      </c>
      <c r="R13" s="386">
        <f>IF(OR(ｼ.有害燃え殻!D28&gt;0,ｼ.有害燃え殻!D28&lt;0),ｼ.有害燃え殻!D28,IF(R$19&gt;0,"0",0))</f>
        <v>0</v>
      </c>
      <c r="S13" s="386">
        <f>IF(OR(ｽ.有害廃油!D28&gt;0,ｽ.有害廃油!D28&lt;0),ｽ.有害廃油!D28,IF(S$19&gt;0,"0",0))</f>
        <v>0</v>
      </c>
      <c r="T13" s="386">
        <f>IF(OR(ｾ.有害汚泥!D28&gt;0,ｾ.有害汚泥!D28&lt;0),ｾ.有害汚泥!D28,IF(T$19&gt;0,"0",0))</f>
        <v>0</v>
      </c>
      <c r="U13" s="386">
        <f>IF(OR(ｿ.有害廃酸!D28&gt;0,ｿ.有害廃酸!D28&lt;0),ｿ.有害廃酸!D28,IF(U$19&gt;0,"0",0))</f>
        <v>0</v>
      </c>
      <c r="V13" s="386">
        <f>IF(OR(ﾀ.有害廃ｱﾙｶﾘ!D28&gt;0,ﾀ.有害廃ｱﾙｶﾘ!D28&lt;0),ﾀ.有害廃ｱﾙｶﾘ!D28,IF(V$19&gt;0,"0",0))</f>
        <v>0</v>
      </c>
      <c r="W13" s="387">
        <f>IF(OR(ﾁ.廃水銀等!D28&gt;0,ﾁ.廃水銀等!D28&lt;0),ﾁ.廃水銀等!D28,IF(W$19&gt;0,"0",0))</f>
        <v>0</v>
      </c>
      <c r="X13" s="388" t="str">
        <f t="shared" si="0"/>
        <v>0</v>
      </c>
    </row>
    <row r="14" spans="2:24" ht="24" customHeight="1">
      <c r="B14" s="173" t="s">
        <v>169</v>
      </c>
      <c r="C14" s="744" t="s">
        <v>181</v>
      </c>
      <c r="D14" s="744"/>
      <c r="E14" s="744"/>
      <c r="F14" s="745"/>
      <c r="G14" s="386">
        <f>IF(OR(ｱ.特管廃油!D29&gt;0,ｱ.特管廃油!D29&lt;0),ｱ.特管廃油!D29,IF(G$19&gt;0,"0",0))</f>
        <v>0</v>
      </c>
      <c r="H14" s="386">
        <f>IF(OR(ｲ.特管廃酸!D29&gt;0,ｲ.特管廃酸!D29&lt;0),ｲ.特管廃酸!D29,IF(H$19&gt;0,"0",0))</f>
        <v>500</v>
      </c>
      <c r="I14" s="386">
        <f>IF(OR(ｳ.特管廃ｱﾙｶﾘ!D29&gt;0,ｳ.特管廃ｱﾙｶﾘ!D29&lt;0),ｳ.特管廃ｱﾙｶﾘ!D29,IF(I$19&gt;0,"0",0))</f>
        <v>0</v>
      </c>
      <c r="J14" s="386">
        <f>IF(OR(ｴ.感染性廃棄物!$D29&gt;0,ｴ.感染性廃棄物!$D29&lt;0),ｴ.感染性廃棄物!D29,IF(J$19&gt;0,"0",0))</f>
        <v>0</v>
      </c>
      <c r="K14" s="386">
        <f>IF(OR(ｵ.廃PCB等!$D29&gt;0,ｵ.廃PCB等!$D29&lt;0),ｵ.廃PCB等!D29,IF(K$19&gt;0,"0",0))</f>
        <v>0</v>
      </c>
      <c r="L14" s="386">
        <f>IF(OR(ｶ.PCB汚染物!D29&gt;0,ｶ.PCB汚染物!D29&lt;0),ｶ.PCB汚染物!D29,IF(L$19&gt;0,"0",0))</f>
        <v>0</v>
      </c>
      <c r="M14" s="386">
        <f>IF(OR(ｷ.PCB処理物!D29&gt;0,ｷ.PCB処理物!D29&lt;0),ｷ.PCB処理物!D29,IF(M$19&gt;0,"0",0))</f>
        <v>0</v>
      </c>
      <c r="N14" s="386">
        <f>IF(OR(ｸ.指定下水汚泥!D29&gt;0,ｸ.指定下水汚泥!D29&lt;0),ｸ.指定下水汚泥!D29,IF(N$19&gt;0,"0",0))</f>
        <v>0</v>
      </c>
      <c r="O14" s="386">
        <f>IF(OR(ｹ.有害鉱さい!D29&gt;0,ｹ.有害鉱さい!D29&lt;0),ｹ.有害鉱さい!D29,IF(O$19&gt;0,"0",0))</f>
        <v>0</v>
      </c>
      <c r="P14" s="386">
        <f>IF(OR(ｺ.廃石綿等!D29&gt;0,ｺ.廃石綿等!D29&lt;0),ｺ.廃石綿等!D29,IF(P$19&gt;0,"0",0))</f>
        <v>0</v>
      </c>
      <c r="Q14" s="386">
        <f>IF(OR(ｻ.有害ばいじん!D29&gt;0,ｻ.有害ばいじん!D29&lt;0),ｻ.有害ばいじん!D29,IF(Q$19&gt;0,"0",0))</f>
        <v>0</v>
      </c>
      <c r="R14" s="386">
        <f>IF(OR(ｼ.有害燃え殻!D29&gt;0,ｼ.有害燃え殻!D29&lt;0),ｼ.有害燃え殻!D29,IF(R$19&gt;0,"0",0))</f>
        <v>0</v>
      </c>
      <c r="S14" s="386">
        <f>IF(OR(ｽ.有害廃油!D29&gt;0,ｽ.有害廃油!D29&lt;0),ｽ.有害廃油!D29,IF(S$19&gt;0,"0",0))</f>
        <v>0</v>
      </c>
      <c r="T14" s="386">
        <f>IF(OR(ｾ.有害汚泥!D29&gt;0,ｾ.有害汚泥!D29&lt;0),ｾ.有害汚泥!D29,IF(T$19&gt;0,"0",0))</f>
        <v>0</v>
      </c>
      <c r="U14" s="386">
        <f>IF(OR(ｿ.有害廃酸!D29&gt;0,ｿ.有害廃酸!D29&lt;0),ｿ.有害廃酸!D29,IF(U$19&gt;0,"0",0))</f>
        <v>0</v>
      </c>
      <c r="V14" s="386">
        <f>IF(OR(ﾀ.有害廃ｱﾙｶﾘ!D29&gt;0,ﾀ.有害廃ｱﾙｶﾘ!D29&lt;0),ﾀ.有害廃ｱﾙｶﾘ!D29,IF(V$19&gt;0,"0",0))</f>
        <v>0</v>
      </c>
      <c r="W14" s="387">
        <f>IF(OR(ﾁ.廃水銀等!D29&gt;0,ﾁ.廃水銀等!D29&lt;0),ﾁ.廃水銀等!D29,IF(W$19&gt;0,"0",0))</f>
        <v>0</v>
      </c>
      <c r="X14" s="388">
        <f t="shared" si="0"/>
        <v>500</v>
      </c>
    </row>
    <row r="15" spans="2:24" ht="24" customHeight="1">
      <c r="B15" s="173" t="s">
        <v>184</v>
      </c>
      <c r="C15" s="744" t="s">
        <v>182</v>
      </c>
      <c r="D15" s="744"/>
      <c r="E15" s="744"/>
      <c r="F15" s="745"/>
      <c r="G15" s="386">
        <f>IF(OR(ｱ.特管廃油!D30&gt;0,ｱ.特管廃油!D30&lt;0),ｱ.特管廃油!D30,IF(G$19&gt;0,"0",0))</f>
        <v>0</v>
      </c>
      <c r="H15" s="386" t="str">
        <f>IF(OR(ｲ.特管廃酸!D30&gt;0,ｲ.特管廃酸!D30&lt;0),ｲ.特管廃酸!D30,IF(H$19&gt;0,"0",0))</f>
        <v>0</v>
      </c>
      <c r="I15" s="386">
        <f>IF(OR(ｳ.特管廃ｱﾙｶﾘ!D30&gt;0,ｳ.特管廃ｱﾙｶﾘ!D30&lt;0),ｳ.特管廃ｱﾙｶﾘ!D30,IF(I$19&gt;0,"0",0))</f>
        <v>0</v>
      </c>
      <c r="J15" s="386">
        <f>IF(OR(ｴ.感染性廃棄物!$D30&gt;0,ｴ.感染性廃棄物!$D30&lt;0),ｴ.感染性廃棄物!D30,IF(J$19&gt;0,"0",0))</f>
        <v>0</v>
      </c>
      <c r="K15" s="386">
        <f>IF(OR(ｵ.廃PCB等!$D30&gt;0,ｵ.廃PCB等!$D30&lt;0),ｵ.廃PCB等!D30,IF(K$19&gt;0,"0",0))</f>
        <v>0</v>
      </c>
      <c r="L15" s="386">
        <f>IF(OR(ｶ.PCB汚染物!D30&gt;0,ｶ.PCB汚染物!D30&lt;0),ｶ.PCB汚染物!D30,IF(L$19&gt;0,"0",0))</f>
        <v>0</v>
      </c>
      <c r="M15" s="386">
        <f>IF(OR(ｷ.PCB処理物!D30&gt;0,ｷ.PCB処理物!D30&lt;0),ｷ.PCB処理物!D30,IF(M$19&gt;0,"0",0))</f>
        <v>0</v>
      </c>
      <c r="N15" s="386">
        <f>IF(OR(ｸ.指定下水汚泥!D30&gt;0,ｸ.指定下水汚泥!D30&lt;0),ｸ.指定下水汚泥!D30,IF(N$19&gt;0,"0",0))</f>
        <v>0</v>
      </c>
      <c r="O15" s="386">
        <f>IF(OR(ｹ.有害鉱さい!D30&gt;0,ｹ.有害鉱さい!D30&lt;0),ｹ.有害鉱さい!D30,IF(O$19&gt;0,"0",0))</f>
        <v>0</v>
      </c>
      <c r="P15" s="386">
        <f>IF(OR(ｺ.廃石綿等!D30&gt;0,ｺ.廃石綿等!D30&lt;0),ｺ.廃石綿等!D30,IF(P$19&gt;0,"0",0))</f>
        <v>0</v>
      </c>
      <c r="Q15" s="386">
        <f>IF(OR(ｻ.有害ばいじん!D30&gt;0,ｻ.有害ばいじん!D30&lt;0),ｻ.有害ばいじん!D30,IF(Q$19&gt;0,"0",0))</f>
        <v>0</v>
      </c>
      <c r="R15" s="386">
        <f>IF(OR(ｼ.有害燃え殻!D30&gt;0,ｼ.有害燃え殻!D30&lt;0),ｼ.有害燃え殻!D30,IF(R$19&gt;0,"0",0))</f>
        <v>0</v>
      </c>
      <c r="S15" s="386">
        <f>IF(OR(ｽ.有害廃油!D30&gt;0,ｽ.有害廃油!D30&lt;0),ｽ.有害廃油!D30,IF(S$19&gt;0,"0",0))</f>
        <v>0</v>
      </c>
      <c r="T15" s="386">
        <f>IF(OR(ｾ.有害汚泥!D30&gt;0,ｾ.有害汚泥!D30&lt;0),ｾ.有害汚泥!D30,IF(T$19&gt;0,"0",0))</f>
        <v>0</v>
      </c>
      <c r="U15" s="386">
        <f>IF(OR(ｿ.有害廃酸!D30&gt;0,ｿ.有害廃酸!D30&lt;0),ｿ.有害廃酸!D30,IF(U$19&gt;0,"0",0))</f>
        <v>0</v>
      </c>
      <c r="V15" s="386">
        <f>IF(OR(ﾀ.有害廃ｱﾙｶﾘ!D30&gt;0,ﾀ.有害廃ｱﾙｶﾘ!D30&lt;0),ﾀ.有害廃ｱﾙｶﾘ!D30,IF(V$19&gt;0,"0",0))</f>
        <v>0</v>
      </c>
      <c r="W15" s="387">
        <f>IF(OR(ﾁ.廃水銀等!D30&gt;0,ﾁ.廃水銀等!D30&lt;0),ﾁ.廃水銀等!D30,IF(W$19&gt;0,"0",0))</f>
        <v>0</v>
      </c>
      <c r="X15" s="388" t="str">
        <f t="shared" si="0"/>
        <v>0</v>
      </c>
    </row>
    <row r="16" spans="2:24" ht="24" customHeight="1">
      <c r="B16" s="173" t="s">
        <v>185</v>
      </c>
      <c r="C16" s="744" t="s">
        <v>183</v>
      </c>
      <c r="D16" s="744"/>
      <c r="E16" s="744"/>
      <c r="F16" s="745"/>
      <c r="G16" s="386">
        <f>IF(OR(ｱ.特管廃油!D31&gt;0,ｱ.特管廃油!D31&lt;0),ｱ.特管廃油!D31,IF(G$19&gt;0,"0",0))</f>
        <v>0</v>
      </c>
      <c r="H16" s="386" t="str">
        <f>IF(OR(ｲ.特管廃酸!D31&gt;0,ｲ.特管廃酸!D31&lt;0),ｲ.特管廃酸!D31,IF(H$19&gt;0,"0",0))</f>
        <v>0</v>
      </c>
      <c r="I16" s="386">
        <f>IF(OR(ｳ.特管廃ｱﾙｶﾘ!D31&gt;0,ｳ.特管廃ｱﾙｶﾘ!D31&lt;0),ｳ.特管廃ｱﾙｶﾘ!D31,IF(I$19&gt;0,"0",0))</f>
        <v>0</v>
      </c>
      <c r="J16" s="386">
        <f>IF(OR(ｴ.感染性廃棄物!$D31&gt;0,ｴ.感染性廃棄物!$D31&lt;0),ｴ.感染性廃棄物!D31,IF(J$19&gt;0,"0",0))</f>
        <v>0</v>
      </c>
      <c r="K16" s="386">
        <f>IF(OR(ｵ.廃PCB等!$D31&gt;0,ｵ.廃PCB等!$D31&lt;0),ｵ.廃PCB等!D31,IF(K$19&gt;0,"0",0))</f>
        <v>0</v>
      </c>
      <c r="L16" s="386">
        <f>IF(OR(ｶ.PCB汚染物!D31&gt;0,ｶ.PCB汚染物!D31&lt;0),ｶ.PCB汚染物!D31,IF(L$19&gt;0,"0",0))</f>
        <v>0</v>
      </c>
      <c r="M16" s="386">
        <f>IF(OR(ｷ.PCB処理物!D31&gt;0,ｷ.PCB処理物!D31&lt;0),ｷ.PCB処理物!D31,IF(M$19&gt;0,"0",0))</f>
        <v>0</v>
      </c>
      <c r="N16" s="386">
        <f>IF(OR(ｸ.指定下水汚泥!D31&gt;0,ｸ.指定下水汚泥!D31&lt;0),ｸ.指定下水汚泥!D31,IF(N$19&gt;0,"0",0))</f>
        <v>0</v>
      </c>
      <c r="O16" s="386">
        <f>IF(OR(ｹ.有害鉱さい!D31&gt;0,ｹ.有害鉱さい!D31&lt;0),ｹ.有害鉱さい!D31,IF(O$19&gt;0,"0",0))</f>
        <v>0</v>
      </c>
      <c r="P16" s="386">
        <f>IF(OR(ｺ.廃石綿等!D31&gt;0,ｺ.廃石綿等!D31&lt;0),ｺ.廃石綿等!D31,IF(P$19&gt;0,"0",0))</f>
        <v>0</v>
      </c>
      <c r="Q16" s="386">
        <f>IF(OR(ｻ.有害ばいじん!D31&gt;0,ｻ.有害ばいじん!D31&lt;0),ｻ.有害ばいじん!D31,IF(Q$19&gt;0,"0",0))</f>
        <v>0</v>
      </c>
      <c r="R16" s="386">
        <f>IF(OR(ｼ.有害燃え殻!D31&gt;0,ｼ.有害燃え殻!D31&lt;0),ｼ.有害燃え殻!D31,IF(R$19&gt;0,"0",0))</f>
        <v>0</v>
      </c>
      <c r="S16" s="386">
        <f>IF(OR(ｽ.有害廃油!D31&gt;0,ｽ.有害廃油!D31&lt;0),ｽ.有害廃油!D31,IF(S$19&gt;0,"0",0))</f>
        <v>0</v>
      </c>
      <c r="T16" s="386">
        <f>IF(OR(ｾ.有害汚泥!D31&gt;0,ｾ.有害汚泥!D31&lt;0),ｾ.有害汚泥!D31,IF(T$19&gt;0,"0",0))</f>
        <v>0</v>
      </c>
      <c r="U16" s="386">
        <f>IF(OR(ｿ.有害廃酸!D31&gt;0,ｿ.有害廃酸!D31&lt;0),ｿ.有害廃酸!D31,IF(U$19&gt;0,"0",0))</f>
        <v>0</v>
      </c>
      <c r="V16" s="386">
        <f>IF(OR(ﾀ.有害廃ｱﾙｶﾘ!D31&gt;0,ﾀ.有害廃ｱﾙｶﾘ!D31&lt;0),ﾀ.有害廃ｱﾙｶﾘ!D31,IF(V$19&gt;0,"0",0))</f>
        <v>0</v>
      </c>
      <c r="W16" s="387">
        <f>IF(OR(ﾁ.廃水銀等!D31&gt;0,ﾁ.廃水銀等!D31&lt;0),ﾁ.廃水銀等!D31,IF(W$19&gt;0,"0",0))</f>
        <v>0</v>
      </c>
      <c r="X16" s="388" t="str">
        <f t="shared" si="0"/>
        <v>0</v>
      </c>
    </row>
    <row r="17" spans="2:24" ht="24" customHeight="1">
      <c r="B17" s="173"/>
      <c r="C17" s="744" t="s">
        <v>400</v>
      </c>
      <c r="D17" s="744"/>
      <c r="E17" s="744"/>
      <c r="F17" s="745"/>
      <c r="G17" s="386">
        <f>IF(OR(ｱ.特管廃油!D32&gt;0,ｱ.特管廃油!D32&lt;0),ｱ.特管廃油!D32,IF(G$19&gt;0,"0",0))</f>
        <v>0</v>
      </c>
      <c r="H17" s="386" t="str">
        <f>IF(OR(ｲ.特管廃酸!D32&gt;0,ｲ.特管廃酸!D32&lt;0),ｲ.特管廃酸!D32,IF(H$19&gt;0,"0",0))</f>
        <v>0</v>
      </c>
      <c r="I17" s="386">
        <f>IF(OR(ｳ.特管廃ｱﾙｶﾘ!D32&gt;0,ｳ.特管廃ｱﾙｶﾘ!D32&lt;0),ｳ.特管廃ｱﾙｶﾘ!D32,IF(I$19&gt;0,"0",0))</f>
        <v>0</v>
      </c>
      <c r="J17" s="386">
        <f>IF(OR(ｴ.感染性廃棄物!$D32&gt;0,ｴ.感染性廃棄物!$D32&lt;0),ｴ.感染性廃棄物!D32,IF(J$19&gt;0,"0",0))</f>
        <v>0</v>
      </c>
      <c r="K17" s="386">
        <f>IF(OR(ｵ.廃PCB等!$D32&gt;0,ｵ.廃PCB等!$D32&lt;0),ｵ.廃PCB等!D32,IF(K$19&gt;0,"0",0))</f>
        <v>0</v>
      </c>
      <c r="L17" s="386">
        <f>IF(OR(ｶ.PCB汚染物!D32&gt;0,ｶ.PCB汚染物!D32&lt;0),ｶ.PCB汚染物!D32,IF(L$19&gt;0,"0",0))</f>
        <v>0</v>
      </c>
      <c r="M17" s="386">
        <f>IF(OR(ｷ.PCB処理物!D32&gt;0,ｷ.PCB処理物!D32&lt;0),ｷ.PCB処理物!D32,IF(M$19&gt;0,"0",0))</f>
        <v>0</v>
      </c>
      <c r="N17" s="386">
        <f>IF(OR(ｸ.指定下水汚泥!D32&gt;0,ｸ.指定下水汚泥!D32&lt;0),ｸ.指定下水汚泥!D32,IF(N$19&gt;0,"0",0))</f>
        <v>0</v>
      </c>
      <c r="O17" s="386">
        <f>IF(OR(ｹ.有害鉱さい!D32&gt;0,ｹ.有害鉱さい!D32&lt;0),ｹ.有害鉱さい!D32,IF(O$19&gt;0,"0",0))</f>
        <v>0</v>
      </c>
      <c r="P17" s="386">
        <f>IF(OR(ｺ.廃石綿等!D32&gt;0,ｺ.廃石綿等!D32&lt;0),ｺ.廃石綿等!D32,IF(P$19&gt;0,"0",0))</f>
        <v>0</v>
      </c>
      <c r="Q17" s="386">
        <f>IF(OR(ｻ.有害ばいじん!D32&gt;0,ｻ.有害ばいじん!D32&lt;0),ｻ.有害ばいじん!D32,IF(Q$19&gt;0,"0",0))</f>
        <v>0</v>
      </c>
      <c r="R17" s="386">
        <f>IF(OR(ｼ.有害燃え殻!D32&gt;0,ｼ.有害燃え殻!D32&lt;0),ｼ.有害燃え殻!D32,IF(R$19&gt;0,"0",0))</f>
        <v>0</v>
      </c>
      <c r="S17" s="386">
        <f>IF(OR(ｽ.有害廃油!D32&gt;0,ｽ.有害廃油!D32&lt;0),ｽ.有害廃油!D32,IF(S$19&gt;0,"0",0))</f>
        <v>0</v>
      </c>
      <c r="T17" s="386">
        <f>IF(OR(ｾ.有害汚泥!D32&gt;0,ｾ.有害汚泥!D32&lt;0),ｾ.有害汚泥!D32,IF(T$19&gt;0,"0",0))</f>
        <v>0</v>
      </c>
      <c r="U17" s="386">
        <f>IF(OR(ｿ.有害廃酸!D32&gt;0,ｿ.有害廃酸!D32&lt;0),ｿ.有害廃酸!D32,IF(U$19&gt;0,"0",0))</f>
        <v>0</v>
      </c>
      <c r="V17" s="386">
        <f>IF(OR(ﾀ.有害廃ｱﾙｶﾘ!D32&gt;0,ﾀ.有害廃ｱﾙｶﾘ!D32&lt;0),ﾀ.有害廃ｱﾙｶﾘ!D32,IF(V$19&gt;0,"0",0))</f>
        <v>0</v>
      </c>
      <c r="W17" s="387">
        <f>IF(OR(ﾁ.廃水銀等!D32&gt;0,ﾁ.廃水銀等!D32&lt;0),ﾁ.廃水銀等!D32,IF(W$19&gt;0,"0",0))</f>
        <v>0</v>
      </c>
      <c r="X17" s="388" t="str">
        <f t="shared" si="0"/>
        <v>0</v>
      </c>
    </row>
    <row r="18" spans="2:24" ht="24" customHeight="1" thickBot="1">
      <c r="B18" s="174"/>
      <c r="C18" s="202" t="s">
        <v>201</v>
      </c>
      <c r="D18" s="756" t="s">
        <v>403</v>
      </c>
      <c r="E18" s="756"/>
      <c r="F18" s="757"/>
      <c r="G18" s="389">
        <f>IF(OR(ｱ.特管廃油!D33&gt;0,ｱ.特管廃油!D33&lt;0),ｱ.特管廃油!D33,IF(G$19&gt;0,"0",0))</f>
        <v>0</v>
      </c>
      <c r="H18" s="389" t="str">
        <f>IF(OR(ｲ.特管廃酸!D33&gt;0,ｲ.特管廃酸!D33&lt;0),ｲ.特管廃酸!D33,IF(H$19&gt;0,"0",0))</f>
        <v>0</v>
      </c>
      <c r="I18" s="389">
        <f>IF(OR(ｳ.特管廃ｱﾙｶﾘ!D33&gt;0,ｳ.特管廃ｱﾙｶﾘ!D33&lt;0),ｳ.特管廃ｱﾙｶﾘ!D33,IF(I$19&gt;0,"0",0))</f>
        <v>0</v>
      </c>
      <c r="J18" s="389">
        <f>IF(OR(ｴ.感染性廃棄物!$D33&gt;0,ｴ.感染性廃棄物!$D33&lt;0),ｴ.感染性廃棄物!D33,IF(J$19&gt;0,"0",0))</f>
        <v>0</v>
      </c>
      <c r="K18" s="389">
        <f>IF(OR(ｵ.廃PCB等!$D33&gt;0,ｵ.廃PCB等!$D33&lt;0),ｵ.廃PCB等!D33,IF(K$19&gt;0,"0",0))</f>
        <v>0</v>
      </c>
      <c r="L18" s="389">
        <f>IF(OR(ｶ.PCB汚染物!D33&gt;0,ｶ.PCB汚染物!D33&lt;0),ｶ.PCB汚染物!D33,IF(L$19&gt;0,"0",0))</f>
        <v>0</v>
      </c>
      <c r="M18" s="389">
        <f>IF(OR(ｷ.PCB処理物!D33&gt;0,ｷ.PCB処理物!D33&lt;0),ｷ.PCB処理物!D33,IF(M$19&gt;0,"0",0))</f>
        <v>0</v>
      </c>
      <c r="N18" s="389">
        <f>IF(OR(ｸ.指定下水汚泥!D33&gt;0,ｸ.指定下水汚泥!D33&lt;0),ｸ.指定下水汚泥!D33,IF(N$19&gt;0,"0",0))</f>
        <v>0</v>
      </c>
      <c r="O18" s="389">
        <f>IF(OR(ｹ.有害鉱さい!D33&gt;0,ｹ.有害鉱さい!D33&lt;0),ｹ.有害鉱さい!D33,IF(O$19&gt;0,"0",0))</f>
        <v>0</v>
      </c>
      <c r="P18" s="389">
        <f>IF(OR(ｺ.廃石綿等!D33&gt;0,ｺ.廃石綿等!D33&lt;0),ｺ.廃石綿等!D33,IF(P$19&gt;0,"0",0))</f>
        <v>0</v>
      </c>
      <c r="Q18" s="389">
        <f>IF(OR(ｻ.有害ばいじん!D33&gt;0,ｻ.有害ばいじん!D33&lt;0),ｻ.有害ばいじん!D33,IF(Q$19&gt;0,"0",0))</f>
        <v>0</v>
      </c>
      <c r="R18" s="389">
        <f>IF(OR(ｼ.有害燃え殻!D33&gt;0,ｼ.有害燃え殻!D33&lt;0),ｼ.有害燃え殻!D33,IF(R$19&gt;0,"0",0))</f>
        <v>0</v>
      </c>
      <c r="S18" s="389">
        <f>IF(OR(ｽ.有害廃油!D33&gt;0,ｽ.有害廃油!D33&lt;0),ｽ.有害廃油!D33,IF(S$19&gt;0,"0",0))</f>
        <v>0</v>
      </c>
      <c r="T18" s="389">
        <f>IF(OR(ｾ.有害汚泥!D33&gt;0,ｾ.有害汚泥!D33&lt;0),ｾ.有害汚泥!D33,IF(T$19&gt;0,"0",0))</f>
        <v>0</v>
      </c>
      <c r="U18" s="389">
        <f>IF(OR(ｿ.有害廃酸!D33&gt;0,ｿ.有害廃酸!D33&lt;0),ｿ.有害廃酸!D33,IF(U$19&gt;0,"0",0))</f>
        <v>0</v>
      </c>
      <c r="V18" s="389">
        <f>IF(OR(ﾀ.有害廃ｱﾙｶﾘ!D33&gt;0,ﾀ.有害廃ｱﾙｶﾘ!D33&lt;0),ﾀ.有害廃ｱﾙｶﾘ!D33,IF(V$19&gt;0,"0",0))</f>
        <v>0</v>
      </c>
      <c r="W18" s="390">
        <f>IF(OR(ﾁ.廃水銀等!D33&gt;0,ﾁ.廃水銀等!D33&lt;0),ﾁ.廃水銀等!D33,IF(W$19&gt;0,"0",0))</f>
        <v>0</v>
      </c>
      <c r="X18" s="391" t="str">
        <f t="shared" si="0"/>
        <v>0</v>
      </c>
    </row>
    <row r="19" spans="2:24" ht="24" customHeight="1" thickTop="1">
      <c r="B19" s="170"/>
      <c r="C19" s="175" t="s">
        <v>301</v>
      </c>
      <c r="D19" s="746" t="s">
        <v>302</v>
      </c>
      <c r="E19" s="746"/>
      <c r="F19" s="747"/>
      <c r="G19" s="392">
        <f t="shared" ref="G19:V19" si="1">+G37+G25+G23+G22+G21-G20</f>
        <v>0</v>
      </c>
      <c r="H19" s="392">
        <f t="shared" si="1"/>
        <v>625</v>
      </c>
      <c r="I19" s="392">
        <f t="shared" si="1"/>
        <v>0</v>
      </c>
      <c r="J19" s="392">
        <f t="shared" si="1"/>
        <v>0</v>
      </c>
      <c r="K19" s="392">
        <f t="shared" si="1"/>
        <v>0</v>
      </c>
      <c r="L19" s="392">
        <f t="shared" si="1"/>
        <v>0</v>
      </c>
      <c r="M19" s="392">
        <f t="shared" si="1"/>
        <v>0</v>
      </c>
      <c r="N19" s="392">
        <f t="shared" si="1"/>
        <v>0</v>
      </c>
      <c r="O19" s="392">
        <f t="shared" si="1"/>
        <v>0</v>
      </c>
      <c r="P19" s="392">
        <f t="shared" si="1"/>
        <v>0</v>
      </c>
      <c r="Q19" s="392">
        <f t="shared" si="1"/>
        <v>0</v>
      </c>
      <c r="R19" s="392">
        <f t="shared" si="1"/>
        <v>0</v>
      </c>
      <c r="S19" s="392">
        <f t="shared" si="1"/>
        <v>0</v>
      </c>
      <c r="T19" s="392">
        <f t="shared" si="1"/>
        <v>0</v>
      </c>
      <c r="U19" s="392">
        <f>+U37+U25+U23+U22+U21-U20</f>
        <v>0</v>
      </c>
      <c r="V19" s="392">
        <f t="shared" si="1"/>
        <v>0</v>
      </c>
      <c r="W19" s="392">
        <f>+W37+W25+W23+W22+W21-W20</f>
        <v>0</v>
      </c>
      <c r="X19" s="393">
        <f t="shared" ref="X19:X47" si="2">SUM(G19:W19)</f>
        <v>625</v>
      </c>
    </row>
    <row r="20" spans="2:24" ht="24" customHeight="1" thickBot="1">
      <c r="B20" s="171"/>
      <c r="C20" s="222" t="s">
        <v>173</v>
      </c>
      <c r="D20" s="748" t="s">
        <v>174</v>
      </c>
      <c r="E20" s="748"/>
      <c r="F20" s="749"/>
      <c r="G20" s="394">
        <f>+ｱ.特管廃油!$F$15</f>
        <v>0</v>
      </c>
      <c r="H20" s="394">
        <f>+ｲ.特管廃酸!$F$15</f>
        <v>0</v>
      </c>
      <c r="I20" s="394">
        <f>+ｳ.特管廃ｱﾙｶﾘ!$F$15</f>
        <v>0</v>
      </c>
      <c r="J20" s="394">
        <f>+ｴ.感染性廃棄物!$F$15</f>
        <v>0</v>
      </c>
      <c r="K20" s="394">
        <f>+ｵ.廃PCB等!$F$15</f>
        <v>0</v>
      </c>
      <c r="L20" s="394">
        <f>+ｶ.PCB汚染物!$F$15</f>
        <v>0</v>
      </c>
      <c r="M20" s="394">
        <f>+ｷ.PCB処理物!$F$15</f>
        <v>0</v>
      </c>
      <c r="N20" s="394">
        <f>+ｸ.指定下水汚泥!$F$15</f>
        <v>0</v>
      </c>
      <c r="O20" s="394">
        <f>+ｹ.有害鉱さい!$F$15</f>
        <v>0</v>
      </c>
      <c r="P20" s="394">
        <f>+ｺ.廃石綿等!$F$15</f>
        <v>0</v>
      </c>
      <c r="Q20" s="394">
        <f>+ｻ.有害ばいじん!$F$15</f>
        <v>0</v>
      </c>
      <c r="R20" s="394">
        <f>+ｼ.有害燃え殻!$F$15</f>
        <v>0</v>
      </c>
      <c r="S20" s="394">
        <f>+ｽ.有害廃油!$F$15</f>
        <v>0</v>
      </c>
      <c r="T20" s="394">
        <f>+ｾ.有害汚泥!$F$15</f>
        <v>0</v>
      </c>
      <c r="U20" s="394">
        <f>+ｿ.有害廃酸!$F$15</f>
        <v>0</v>
      </c>
      <c r="V20" s="394">
        <f>+ﾀ.有害廃ｱﾙｶﾘ!$F$15</f>
        <v>0</v>
      </c>
      <c r="W20" s="394">
        <f>+ﾁ.廃水銀等!$F$15</f>
        <v>0</v>
      </c>
      <c r="X20" s="395">
        <f t="shared" si="2"/>
        <v>0</v>
      </c>
    </row>
    <row r="21" spans="2:24" ht="24" customHeight="1">
      <c r="B21" s="171"/>
      <c r="C21" s="127"/>
      <c r="D21" s="221" t="s">
        <v>51</v>
      </c>
      <c r="E21" s="750" t="s">
        <v>215</v>
      </c>
      <c r="F21" s="751"/>
      <c r="G21" s="396">
        <f>+ｱ.特管廃油!$P$12</f>
        <v>0</v>
      </c>
      <c r="H21" s="396">
        <f>+ｲ.特管廃酸!$P$12</f>
        <v>0</v>
      </c>
      <c r="I21" s="396">
        <f>+ｳ.特管廃ｱﾙｶﾘ!$P$12</f>
        <v>0</v>
      </c>
      <c r="J21" s="396">
        <f>+ｴ.感染性廃棄物!$P$12</f>
        <v>0</v>
      </c>
      <c r="K21" s="396">
        <f>+ｵ.廃PCB等!$P$12</f>
        <v>0</v>
      </c>
      <c r="L21" s="396">
        <f>+ｶ.PCB汚染物!$P$12</f>
        <v>0</v>
      </c>
      <c r="M21" s="396">
        <f>+ｷ.PCB処理物!$P$12</f>
        <v>0</v>
      </c>
      <c r="N21" s="396">
        <f>+ｸ.指定下水汚泥!$P$12</f>
        <v>0</v>
      </c>
      <c r="O21" s="396">
        <f>+ｹ.有害鉱さい!$P$12</f>
        <v>0</v>
      </c>
      <c r="P21" s="396">
        <f>+ｺ.廃石綿等!$P$12</f>
        <v>0</v>
      </c>
      <c r="Q21" s="396">
        <f>+ｻ.有害ばいじん!$P$12</f>
        <v>0</v>
      </c>
      <c r="R21" s="396">
        <f>+ｼ.有害燃え殻!$P$12</f>
        <v>0</v>
      </c>
      <c r="S21" s="396">
        <f>+ｽ.有害廃油!$P$12</f>
        <v>0</v>
      </c>
      <c r="T21" s="396">
        <f>+ｾ.有害汚泥!$P$12</f>
        <v>0</v>
      </c>
      <c r="U21" s="396">
        <f>+ｿ.有害廃酸!$P$12</f>
        <v>0</v>
      </c>
      <c r="V21" s="396">
        <f>+ﾀ.有害廃ｱﾙｶﾘ!$P$12</f>
        <v>0</v>
      </c>
      <c r="W21" s="396">
        <f>+ﾁ.廃水銀等!$P$12</f>
        <v>0</v>
      </c>
      <c r="X21" s="397">
        <f t="shared" si="2"/>
        <v>0</v>
      </c>
    </row>
    <row r="22" spans="2:24" ht="24" customHeight="1">
      <c r="B22" s="171"/>
      <c r="C22" s="127"/>
      <c r="D22" s="126" t="s">
        <v>52</v>
      </c>
      <c r="E22" s="727" t="s">
        <v>282</v>
      </c>
      <c r="F22" s="728"/>
      <c r="G22" s="398">
        <f>+ｱ.特管廃油!$P$15</f>
        <v>0</v>
      </c>
      <c r="H22" s="398">
        <f>+ｲ.特管廃酸!$P$15</f>
        <v>0</v>
      </c>
      <c r="I22" s="398">
        <f>+ｳ.特管廃ｱﾙｶﾘ!$P$15</f>
        <v>0</v>
      </c>
      <c r="J22" s="398">
        <f>+ｴ.感染性廃棄物!$P$15</f>
        <v>0</v>
      </c>
      <c r="K22" s="398">
        <f>+ｵ.廃PCB等!$P$15</f>
        <v>0</v>
      </c>
      <c r="L22" s="398">
        <f>+ｶ.PCB汚染物!$P$15</f>
        <v>0</v>
      </c>
      <c r="M22" s="398">
        <f>+ｷ.PCB処理物!$P$15</f>
        <v>0</v>
      </c>
      <c r="N22" s="398">
        <f>+ｸ.指定下水汚泥!$P$15</f>
        <v>0</v>
      </c>
      <c r="O22" s="398">
        <f>+ｹ.有害鉱さい!$P$15</f>
        <v>0</v>
      </c>
      <c r="P22" s="398">
        <f>+ｺ.廃石綿等!$P$15</f>
        <v>0</v>
      </c>
      <c r="Q22" s="398">
        <f>+ｻ.有害ばいじん!$P$15</f>
        <v>0</v>
      </c>
      <c r="R22" s="398">
        <f>+ｼ.有害燃え殻!$P$15</f>
        <v>0</v>
      </c>
      <c r="S22" s="398">
        <f>+ｽ.有害廃油!$P$15</f>
        <v>0</v>
      </c>
      <c r="T22" s="398">
        <f>+ｾ.有害汚泥!$P$15</f>
        <v>0</v>
      </c>
      <c r="U22" s="398">
        <f>+ｿ.有害廃酸!$P$15</f>
        <v>0</v>
      </c>
      <c r="V22" s="398">
        <f>+ﾀ.有害廃ｱﾙｶﾘ!$P$15</f>
        <v>0</v>
      </c>
      <c r="W22" s="398">
        <f>+ﾁ.廃水銀等!$P$15</f>
        <v>0</v>
      </c>
      <c r="X22" s="399">
        <f t="shared" si="2"/>
        <v>0</v>
      </c>
    </row>
    <row r="23" spans="2:24" ht="24" customHeight="1">
      <c r="B23" s="171"/>
      <c r="C23" s="127"/>
      <c r="D23" s="435" t="s">
        <v>53</v>
      </c>
      <c r="E23" s="740" t="s">
        <v>216</v>
      </c>
      <c r="F23" s="741"/>
      <c r="G23" s="400">
        <f>+ｱ.特管廃油!$P$18</f>
        <v>0</v>
      </c>
      <c r="H23" s="400">
        <f>+ｲ.特管廃酸!$P$18</f>
        <v>0</v>
      </c>
      <c r="I23" s="400">
        <f>+ｳ.特管廃ｱﾙｶﾘ!$P$18</f>
        <v>0</v>
      </c>
      <c r="J23" s="400">
        <f>+ｴ.感染性廃棄物!$P$18</f>
        <v>0</v>
      </c>
      <c r="K23" s="400">
        <f>+ｵ.廃PCB等!$P$18</f>
        <v>0</v>
      </c>
      <c r="L23" s="400">
        <f>+ｶ.PCB汚染物!$P$18</f>
        <v>0</v>
      </c>
      <c r="M23" s="400">
        <f>+ｷ.PCB処理物!$P$18</f>
        <v>0</v>
      </c>
      <c r="N23" s="400">
        <f>+ｸ.指定下水汚泥!$P$18</f>
        <v>0</v>
      </c>
      <c r="O23" s="400">
        <f>+ｹ.有害鉱さい!$P$18</f>
        <v>0</v>
      </c>
      <c r="P23" s="400">
        <f>+ｺ.廃石綿等!$P$18</f>
        <v>0</v>
      </c>
      <c r="Q23" s="400">
        <f>+ｻ.有害ばいじん!$P$18</f>
        <v>0</v>
      </c>
      <c r="R23" s="400">
        <f>+ｼ.有害燃え殻!$P$18</f>
        <v>0</v>
      </c>
      <c r="S23" s="400">
        <f>+ｽ.有害廃油!$P$18</f>
        <v>0</v>
      </c>
      <c r="T23" s="400">
        <f>+ｾ.有害汚泥!$P$18</f>
        <v>0</v>
      </c>
      <c r="U23" s="400">
        <f>+ｿ.有害廃酸!$P$18</f>
        <v>0</v>
      </c>
      <c r="V23" s="400">
        <f>+ﾀ.有害廃ｱﾙｶﾘ!$P$18</f>
        <v>0</v>
      </c>
      <c r="W23" s="400">
        <f>+ﾁ.廃水銀等!$P$18</f>
        <v>0</v>
      </c>
      <c r="X23" s="401">
        <f t="shared" si="2"/>
        <v>0</v>
      </c>
    </row>
    <row r="24" spans="2:24" ht="24" customHeight="1">
      <c r="B24" s="171"/>
      <c r="C24" s="127"/>
      <c r="D24" s="203"/>
      <c r="E24" s="204" t="s">
        <v>54</v>
      </c>
      <c r="F24" s="205" t="s">
        <v>217</v>
      </c>
      <c r="G24" s="402">
        <f>+ｱ.特管廃油!$P$21</f>
        <v>0</v>
      </c>
      <c r="H24" s="402">
        <f>+ｲ.特管廃酸!$P$21</f>
        <v>0</v>
      </c>
      <c r="I24" s="402">
        <f>+ｳ.特管廃ｱﾙｶﾘ!$P$21</f>
        <v>0</v>
      </c>
      <c r="J24" s="402">
        <f>+ｴ.感染性廃棄物!$P$21</f>
        <v>0</v>
      </c>
      <c r="K24" s="402">
        <f>+ｵ.廃PCB等!$P$21</f>
        <v>0</v>
      </c>
      <c r="L24" s="402">
        <f>+ｶ.PCB汚染物!$P$21</f>
        <v>0</v>
      </c>
      <c r="M24" s="402">
        <f>+ｷ.PCB処理物!$P$21</f>
        <v>0</v>
      </c>
      <c r="N24" s="402">
        <f>+ｸ.指定下水汚泥!$P$21</f>
        <v>0</v>
      </c>
      <c r="O24" s="402">
        <f>+ｹ.有害鉱さい!$P$21</f>
        <v>0</v>
      </c>
      <c r="P24" s="402">
        <f>+ｺ.廃石綿等!$P$21</f>
        <v>0</v>
      </c>
      <c r="Q24" s="402">
        <f>+ｻ.有害ばいじん!$P$21</f>
        <v>0</v>
      </c>
      <c r="R24" s="402">
        <f>+ｼ.有害燃え殻!$P$21</f>
        <v>0</v>
      </c>
      <c r="S24" s="402">
        <f>+ｽ.有害廃油!$P$21</f>
        <v>0</v>
      </c>
      <c r="T24" s="402">
        <f>+ｾ.有害汚泥!$P$21</f>
        <v>0</v>
      </c>
      <c r="U24" s="402">
        <f>+ｿ.有害廃酸!$P$21</f>
        <v>0</v>
      </c>
      <c r="V24" s="402">
        <f>+ﾀ.有害廃ｱﾙｶﾘ!$P$21</f>
        <v>0</v>
      </c>
      <c r="W24" s="402">
        <f>+ﾁ.廃水銀等!$P$21</f>
        <v>0</v>
      </c>
      <c r="X24" s="403">
        <f t="shared" si="2"/>
        <v>0</v>
      </c>
    </row>
    <row r="25" spans="2:24" ht="24" customHeight="1">
      <c r="B25" s="171"/>
      <c r="C25" s="127"/>
      <c r="D25" s="176" t="s">
        <v>72</v>
      </c>
      <c r="E25" s="742" t="s">
        <v>203</v>
      </c>
      <c r="F25" s="743"/>
      <c r="G25" s="404">
        <f>+ｱ.特管廃油!$P$24</f>
        <v>0</v>
      </c>
      <c r="H25" s="404">
        <f>+ｲ.特管廃酸!$P$24</f>
        <v>0</v>
      </c>
      <c r="I25" s="404">
        <f>+ｳ.特管廃ｱﾙｶﾘ!$P$24</f>
        <v>0</v>
      </c>
      <c r="J25" s="404">
        <f>+ｴ.感染性廃棄物!$P$24</f>
        <v>0</v>
      </c>
      <c r="K25" s="404">
        <f>+ｵ.廃PCB等!$P$24</f>
        <v>0</v>
      </c>
      <c r="L25" s="404">
        <f>+ｶ.PCB汚染物!$P$24</f>
        <v>0</v>
      </c>
      <c r="M25" s="404">
        <f>+ｷ.PCB処理物!$P$24</f>
        <v>0</v>
      </c>
      <c r="N25" s="404">
        <f>+ｸ.指定下水汚泥!$P$24</f>
        <v>0</v>
      </c>
      <c r="O25" s="404">
        <f>+ｹ.有害鉱さい!$P$24</f>
        <v>0</v>
      </c>
      <c r="P25" s="404">
        <f>+ｺ.廃石綿等!$P$24</f>
        <v>0</v>
      </c>
      <c r="Q25" s="404">
        <f>+ｻ.有害ばいじん!$P$24</f>
        <v>0</v>
      </c>
      <c r="R25" s="404">
        <f>+ｼ.有害燃え殻!$P$24</f>
        <v>0</v>
      </c>
      <c r="S25" s="404">
        <f>+ｽ.有害廃油!$P$24</f>
        <v>0</v>
      </c>
      <c r="T25" s="404">
        <f>+ｾ.有害汚泥!$P$24</f>
        <v>0</v>
      </c>
      <c r="U25" s="404">
        <f>+ｿ.有害廃酸!$P$24</f>
        <v>0</v>
      </c>
      <c r="V25" s="404">
        <f>+ﾀ.有害廃ｱﾙｶﾘ!$P$24</f>
        <v>0</v>
      </c>
      <c r="W25" s="404">
        <f>+ﾁ.廃水銀等!$P$24</f>
        <v>0</v>
      </c>
      <c r="X25" s="405">
        <f t="shared" si="2"/>
        <v>0</v>
      </c>
    </row>
    <row r="26" spans="2:24" ht="24" customHeight="1">
      <c r="B26" s="171"/>
      <c r="C26" s="736" t="s">
        <v>136</v>
      </c>
      <c r="D26" s="441" t="s">
        <v>21</v>
      </c>
      <c r="E26" s="725" t="s">
        <v>218</v>
      </c>
      <c r="F26" s="726"/>
      <c r="G26" s="406">
        <f>+G28+G29+G30+G31</f>
        <v>0</v>
      </c>
      <c r="H26" s="406">
        <f t="shared" ref="H26:V26" si="3">+H28+H29+H30+H31</f>
        <v>0</v>
      </c>
      <c r="I26" s="406">
        <f t="shared" si="3"/>
        <v>0</v>
      </c>
      <c r="J26" s="406">
        <f t="shared" si="3"/>
        <v>0</v>
      </c>
      <c r="K26" s="406">
        <f t="shared" si="3"/>
        <v>0</v>
      </c>
      <c r="L26" s="406">
        <f t="shared" si="3"/>
        <v>0</v>
      </c>
      <c r="M26" s="406">
        <f t="shared" si="3"/>
        <v>0</v>
      </c>
      <c r="N26" s="406">
        <f t="shared" si="3"/>
        <v>0</v>
      </c>
      <c r="O26" s="406">
        <f t="shared" si="3"/>
        <v>0</v>
      </c>
      <c r="P26" s="406">
        <f t="shared" si="3"/>
        <v>0</v>
      </c>
      <c r="Q26" s="406">
        <f t="shared" si="3"/>
        <v>0</v>
      </c>
      <c r="R26" s="406">
        <f t="shared" si="3"/>
        <v>0</v>
      </c>
      <c r="S26" s="406">
        <f t="shared" si="3"/>
        <v>0</v>
      </c>
      <c r="T26" s="406">
        <f t="shared" si="3"/>
        <v>0</v>
      </c>
      <c r="U26" s="406">
        <f t="shared" si="3"/>
        <v>0</v>
      </c>
      <c r="V26" s="406">
        <f t="shared" si="3"/>
        <v>0</v>
      </c>
      <c r="W26" s="406">
        <f>+W28+W29+W30+W31</f>
        <v>0</v>
      </c>
      <c r="X26" s="407">
        <f t="shared" si="2"/>
        <v>0</v>
      </c>
    </row>
    <row r="27" spans="2:24" ht="24" customHeight="1">
      <c r="B27" s="171"/>
      <c r="C27" s="736"/>
      <c r="D27" s="176" t="s">
        <v>25</v>
      </c>
      <c r="E27" s="725" t="s">
        <v>219</v>
      </c>
      <c r="F27" s="726"/>
      <c r="G27" s="406">
        <f t="shared" ref="G27:V27" si="4">+G23-G26</f>
        <v>0</v>
      </c>
      <c r="H27" s="406">
        <f t="shared" si="4"/>
        <v>0</v>
      </c>
      <c r="I27" s="406">
        <f t="shared" si="4"/>
        <v>0</v>
      </c>
      <c r="J27" s="406">
        <f t="shared" si="4"/>
        <v>0</v>
      </c>
      <c r="K27" s="406">
        <f t="shared" si="4"/>
        <v>0</v>
      </c>
      <c r="L27" s="406">
        <f t="shared" si="4"/>
        <v>0</v>
      </c>
      <c r="M27" s="406">
        <f t="shared" si="4"/>
        <v>0</v>
      </c>
      <c r="N27" s="406">
        <f t="shared" si="4"/>
        <v>0</v>
      </c>
      <c r="O27" s="406">
        <f t="shared" si="4"/>
        <v>0</v>
      </c>
      <c r="P27" s="406">
        <f t="shared" si="4"/>
        <v>0</v>
      </c>
      <c r="Q27" s="406">
        <f t="shared" si="4"/>
        <v>0</v>
      </c>
      <c r="R27" s="406">
        <f t="shared" si="4"/>
        <v>0</v>
      </c>
      <c r="S27" s="406">
        <f t="shared" si="4"/>
        <v>0</v>
      </c>
      <c r="T27" s="406">
        <f t="shared" si="4"/>
        <v>0</v>
      </c>
      <c r="U27" s="406">
        <f t="shared" si="4"/>
        <v>0</v>
      </c>
      <c r="V27" s="406">
        <f t="shared" si="4"/>
        <v>0</v>
      </c>
      <c r="W27" s="406">
        <f>+W23-W26</f>
        <v>0</v>
      </c>
      <c r="X27" s="407">
        <f t="shared" si="2"/>
        <v>0</v>
      </c>
    </row>
    <row r="28" spans="2:24" ht="25.5" customHeight="1">
      <c r="B28" s="171"/>
      <c r="C28" s="737"/>
      <c r="D28" s="733" t="s">
        <v>200</v>
      </c>
      <c r="E28" s="439" t="s">
        <v>29</v>
      </c>
      <c r="F28" s="307" t="s">
        <v>304</v>
      </c>
      <c r="G28" s="398">
        <f>+ｱ.特管廃油!$AH$9</f>
        <v>0</v>
      </c>
      <c r="H28" s="398">
        <f>+ｲ.特管廃酸!$AH$9</f>
        <v>0</v>
      </c>
      <c r="I28" s="398">
        <f>+ｳ.特管廃ｱﾙｶﾘ!$AH$9</f>
        <v>0</v>
      </c>
      <c r="J28" s="398">
        <f>+ｴ.感染性廃棄物!$AH$9</f>
        <v>0</v>
      </c>
      <c r="K28" s="398">
        <f>+ｵ.廃PCB等!$AH$9</f>
        <v>0</v>
      </c>
      <c r="L28" s="398">
        <f>+ｶ.PCB汚染物!$AH$9</f>
        <v>0</v>
      </c>
      <c r="M28" s="398">
        <f>+ｷ.PCB処理物!$AH$9</f>
        <v>0</v>
      </c>
      <c r="N28" s="398">
        <f>+ｸ.指定下水汚泥!$AH$9</f>
        <v>0</v>
      </c>
      <c r="O28" s="398">
        <f>+ｹ.有害鉱さい!$AH$9</f>
        <v>0</v>
      </c>
      <c r="P28" s="398">
        <f>+ｺ.廃石綿等!$AH$9</f>
        <v>0</v>
      </c>
      <c r="Q28" s="398">
        <f>+ｻ.有害ばいじん!$AH$9</f>
        <v>0</v>
      </c>
      <c r="R28" s="398">
        <f>+ｼ.有害燃え殻!$AH$9</f>
        <v>0</v>
      </c>
      <c r="S28" s="398">
        <f>+ｽ.有害廃油!$AH$9</f>
        <v>0</v>
      </c>
      <c r="T28" s="398">
        <f>+ｾ.有害汚泥!$AH$9</f>
        <v>0</v>
      </c>
      <c r="U28" s="398">
        <f>+ｿ.有害廃酸!$AH$9</f>
        <v>0</v>
      </c>
      <c r="V28" s="398">
        <f>+ﾀ.有害廃ｱﾙｶﾘ!$AH$9</f>
        <v>0</v>
      </c>
      <c r="W28" s="398">
        <f>+ﾁ.廃水銀等!$AH$9</f>
        <v>0</v>
      </c>
      <c r="X28" s="399">
        <f t="shared" si="2"/>
        <v>0</v>
      </c>
    </row>
    <row r="29" spans="2:24" ht="25.5" customHeight="1">
      <c r="B29" s="171"/>
      <c r="C29" s="737"/>
      <c r="D29" s="734"/>
      <c r="E29" s="176" t="s">
        <v>36</v>
      </c>
      <c r="F29" s="217" t="s">
        <v>220</v>
      </c>
      <c r="G29" s="398">
        <f>+ｱ.特管廃油!$AH$12</f>
        <v>0</v>
      </c>
      <c r="H29" s="398">
        <f>+ｲ.特管廃酸!$AH$12</f>
        <v>0</v>
      </c>
      <c r="I29" s="398">
        <f>+ｳ.特管廃ｱﾙｶﾘ!$AH$12</f>
        <v>0</v>
      </c>
      <c r="J29" s="398">
        <f>+ｴ.感染性廃棄物!$AH$12</f>
        <v>0</v>
      </c>
      <c r="K29" s="398">
        <f>+ｵ.廃PCB等!$AH$12</f>
        <v>0</v>
      </c>
      <c r="L29" s="398">
        <f>+ｶ.PCB汚染物!$AH$12</f>
        <v>0</v>
      </c>
      <c r="M29" s="398">
        <f>+ｷ.PCB処理物!$AH$12</f>
        <v>0</v>
      </c>
      <c r="N29" s="398">
        <f>+ｸ.指定下水汚泥!$AH$12</f>
        <v>0</v>
      </c>
      <c r="O29" s="398">
        <f>+ｹ.有害鉱さい!$AH$12</f>
        <v>0</v>
      </c>
      <c r="P29" s="398">
        <f>+ｺ.廃石綿等!$AH$12</f>
        <v>0</v>
      </c>
      <c r="Q29" s="398">
        <f>+ｻ.有害ばいじん!$AH$12</f>
        <v>0</v>
      </c>
      <c r="R29" s="398">
        <f>+ｼ.有害燃え殻!$AH$12</f>
        <v>0</v>
      </c>
      <c r="S29" s="398">
        <f>+ｽ.有害廃油!$AH$12</f>
        <v>0</v>
      </c>
      <c r="T29" s="398">
        <f>+ｾ.有害汚泥!$AH$12</f>
        <v>0</v>
      </c>
      <c r="U29" s="398">
        <f>+ｿ.有害廃酸!$AH$12</f>
        <v>0</v>
      </c>
      <c r="V29" s="398">
        <f>+ﾀ.有害廃ｱﾙｶﾘ!$AH$12</f>
        <v>0</v>
      </c>
      <c r="W29" s="398">
        <f>+ﾁ.廃水銀等!$AH$12</f>
        <v>0</v>
      </c>
      <c r="X29" s="399">
        <f t="shared" si="2"/>
        <v>0</v>
      </c>
    </row>
    <row r="30" spans="2:24" ht="24.4" customHeight="1">
      <c r="B30" s="173" t="s">
        <v>327</v>
      </c>
      <c r="C30" s="737"/>
      <c r="D30" s="735"/>
      <c r="E30" s="176" t="s">
        <v>199</v>
      </c>
      <c r="F30" s="440" t="s">
        <v>221</v>
      </c>
      <c r="G30" s="408">
        <f>+ｱ.特管廃油!$AH$15</f>
        <v>0</v>
      </c>
      <c r="H30" s="408">
        <f>+ｲ.特管廃酸!$AH$15</f>
        <v>0</v>
      </c>
      <c r="I30" s="408">
        <f>+ｳ.特管廃ｱﾙｶﾘ!$AH$15</f>
        <v>0</v>
      </c>
      <c r="J30" s="408">
        <f>+ｴ.感染性廃棄物!$AH$15</f>
        <v>0</v>
      </c>
      <c r="K30" s="408">
        <f>+ｵ.廃PCB等!$AH$15</f>
        <v>0</v>
      </c>
      <c r="L30" s="408">
        <f>+ｶ.PCB汚染物!$AH$15</f>
        <v>0</v>
      </c>
      <c r="M30" s="408">
        <f>+ｷ.PCB処理物!$AH$15</f>
        <v>0</v>
      </c>
      <c r="N30" s="408">
        <f>+ｸ.指定下水汚泥!$AH$15</f>
        <v>0</v>
      </c>
      <c r="O30" s="408">
        <f>+ｹ.有害鉱さい!$AH$15</f>
        <v>0</v>
      </c>
      <c r="P30" s="408">
        <f>+ｺ.廃石綿等!$AH$15</f>
        <v>0</v>
      </c>
      <c r="Q30" s="408">
        <f>+ｻ.有害ばいじん!$AH$15</f>
        <v>0</v>
      </c>
      <c r="R30" s="408">
        <f>+ｼ.有害燃え殻!$AH$15</f>
        <v>0</v>
      </c>
      <c r="S30" s="408">
        <f>+ｽ.有害廃油!$AH$15</f>
        <v>0</v>
      </c>
      <c r="T30" s="408">
        <f>+ｾ.有害汚泥!$AH$15</f>
        <v>0</v>
      </c>
      <c r="U30" s="408">
        <f>+ｿ.有害廃酸!$AH$15</f>
        <v>0</v>
      </c>
      <c r="V30" s="408">
        <f>+ﾀ.有害廃ｱﾙｶﾘ!$AH$15</f>
        <v>0</v>
      </c>
      <c r="W30" s="408">
        <f>+ﾁ.廃水銀等!$AH$15</f>
        <v>0</v>
      </c>
      <c r="X30" s="409">
        <f t="shared" si="2"/>
        <v>0</v>
      </c>
    </row>
    <row r="31" spans="2:24" ht="24" customHeight="1">
      <c r="B31" s="173" t="s">
        <v>328</v>
      </c>
      <c r="C31" s="737"/>
      <c r="D31" s="126" t="s">
        <v>140</v>
      </c>
      <c r="E31" s="725" t="s">
        <v>223</v>
      </c>
      <c r="F31" s="726"/>
      <c r="G31" s="406">
        <f t="shared" ref="G31:V31" si="5">+G32+G36</f>
        <v>0</v>
      </c>
      <c r="H31" s="406">
        <f t="shared" si="5"/>
        <v>0</v>
      </c>
      <c r="I31" s="406">
        <f t="shared" si="5"/>
        <v>0</v>
      </c>
      <c r="J31" s="406">
        <f t="shared" si="5"/>
        <v>0</v>
      </c>
      <c r="K31" s="406">
        <f t="shared" si="5"/>
        <v>0</v>
      </c>
      <c r="L31" s="406">
        <f t="shared" si="5"/>
        <v>0</v>
      </c>
      <c r="M31" s="406">
        <f t="shared" si="5"/>
        <v>0</v>
      </c>
      <c r="N31" s="406">
        <f t="shared" si="5"/>
        <v>0</v>
      </c>
      <c r="O31" s="406">
        <f t="shared" si="5"/>
        <v>0</v>
      </c>
      <c r="P31" s="406">
        <f t="shared" si="5"/>
        <v>0</v>
      </c>
      <c r="Q31" s="406">
        <f t="shared" si="5"/>
        <v>0</v>
      </c>
      <c r="R31" s="406">
        <f t="shared" si="5"/>
        <v>0</v>
      </c>
      <c r="S31" s="406">
        <f t="shared" si="5"/>
        <v>0</v>
      </c>
      <c r="T31" s="406">
        <f t="shared" si="5"/>
        <v>0</v>
      </c>
      <c r="U31" s="406">
        <f t="shared" si="5"/>
        <v>0</v>
      </c>
      <c r="V31" s="406">
        <f t="shared" si="5"/>
        <v>0</v>
      </c>
      <c r="W31" s="406">
        <f>+W32+W36</f>
        <v>0</v>
      </c>
      <c r="X31" s="407">
        <f t="shared" si="2"/>
        <v>0</v>
      </c>
    </row>
    <row r="32" spans="2:24" ht="24" customHeight="1">
      <c r="B32" s="173">
        <v>5</v>
      </c>
      <c r="C32" s="127"/>
      <c r="D32" s="215"/>
      <c r="E32" s="210" t="s">
        <v>198</v>
      </c>
      <c r="F32" s="436"/>
      <c r="G32" s="410">
        <f t="shared" ref="G32:V32" si="6">SUM(G33:G35)</f>
        <v>0</v>
      </c>
      <c r="H32" s="410">
        <f t="shared" si="6"/>
        <v>0</v>
      </c>
      <c r="I32" s="410">
        <f t="shared" si="6"/>
        <v>0</v>
      </c>
      <c r="J32" s="410">
        <f t="shared" si="6"/>
        <v>0</v>
      </c>
      <c r="K32" s="410">
        <f t="shared" si="6"/>
        <v>0</v>
      </c>
      <c r="L32" s="410">
        <f t="shared" si="6"/>
        <v>0</v>
      </c>
      <c r="M32" s="410">
        <f t="shared" si="6"/>
        <v>0</v>
      </c>
      <c r="N32" s="410">
        <f t="shared" si="6"/>
        <v>0</v>
      </c>
      <c r="O32" s="410">
        <f t="shared" si="6"/>
        <v>0</v>
      </c>
      <c r="P32" s="410">
        <f t="shared" si="6"/>
        <v>0</v>
      </c>
      <c r="Q32" s="410">
        <f t="shared" si="6"/>
        <v>0</v>
      </c>
      <c r="R32" s="410">
        <f t="shared" si="6"/>
        <v>0</v>
      </c>
      <c r="S32" s="410">
        <f t="shared" si="6"/>
        <v>0</v>
      </c>
      <c r="T32" s="410">
        <f t="shared" si="6"/>
        <v>0</v>
      </c>
      <c r="U32" s="410">
        <f t="shared" si="6"/>
        <v>0</v>
      </c>
      <c r="V32" s="410">
        <f t="shared" si="6"/>
        <v>0</v>
      </c>
      <c r="W32" s="410">
        <f>SUM(W33:W35)</f>
        <v>0</v>
      </c>
      <c r="X32" s="411">
        <f t="shared" si="2"/>
        <v>0</v>
      </c>
    </row>
    <row r="33" spans="2:24" ht="24" customHeight="1">
      <c r="B33" s="173" t="s">
        <v>168</v>
      </c>
      <c r="C33" s="127"/>
      <c r="D33" s="213"/>
      <c r="E33" s="208"/>
      <c r="F33" s="206" t="s">
        <v>175</v>
      </c>
      <c r="G33" s="412">
        <f>+ｱ.特管廃油!$AU$16</f>
        <v>0</v>
      </c>
      <c r="H33" s="412">
        <f>+ｲ.特管廃酸!$AU$16</f>
        <v>0</v>
      </c>
      <c r="I33" s="412">
        <f>+ｳ.特管廃ｱﾙｶﾘ!$AU$16</f>
        <v>0</v>
      </c>
      <c r="J33" s="412">
        <f>+ｴ.感染性廃棄物!$AU$16</f>
        <v>0</v>
      </c>
      <c r="K33" s="412">
        <f>+ｵ.廃PCB等!$AU$16</f>
        <v>0</v>
      </c>
      <c r="L33" s="412">
        <f>+ｶ.PCB汚染物!$AU$16</f>
        <v>0</v>
      </c>
      <c r="M33" s="412">
        <f>+ｷ.PCB処理物!$AU$16</f>
        <v>0</v>
      </c>
      <c r="N33" s="412">
        <f>+ｸ.指定下水汚泥!$AU$16</f>
        <v>0</v>
      </c>
      <c r="O33" s="412">
        <f>+ｹ.有害鉱さい!$AU$16</f>
        <v>0</v>
      </c>
      <c r="P33" s="412">
        <f>+ｺ.廃石綿等!$AU$16</f>
        <v>0</v>
      </c>
      <c r="Q33" s="412">
        <f>+ｻ.有害ばいじん!$AU$16</f>
        <v>0</v>
      </c>
      <c r="R33" s="412">
        <f>+ｼ.有害燃え殻!$AU$16</f>
        <v>0</v>
      </c>
      <c r="S33" s="412">
        <f>+ｽ.有害廃油!$AU$16</f>
        <v>0</v>
      </c>
      <c r="T33" s="412">
        <f>+ｾ.有害汚泥!$AU$16</f>
        <v>0</v>
      </c>
      <c r="U33" s="412">
        <f>+ｿ.有害廃酸!$AU$16</f>
        <v>0</v>
      </c>
      <c r="V33" s="412">
        <f>+ﾀ.有害廃ｱﾙｶﾘ!$AU$16</f>
        <v>0</v>
      </c>
      <c r="W33" s="412">
        <f>+ﾁ.廃水銀等!$AU$16</f>
        <v>0</v>
      </c>
      <c r="X33" s="413">
        <f t="shared" si="2"/>
        <v>0</v>
      </c>
    </row>
    <row r="34" spans="2:24" ht="24" customHeight="1">
      <c r="B34" s="173" t="s">
        <v>169</v>
      </c>
      <c r="C34" s="127"/>
      <c r="D34" s="213"/>
      <c r="E34" s="208"/>
      <c r="F34" s="206" t="s">
        <v>194</v>
      </c>
      <c r="G34" s="412">
        <f>+ｱ.特管廃油!$AU$17</f>
        <v>0</v>
      </c>
      <c r="H34" s="412">
        <f>+ｲ.特管廃酸!$AU$17</f>
        <v>0</v>
      </c>
      <c r="I34" s="412">
        <f>+ｳ.特管廃ｱﾙｶﾘ!$AU$17</f>
        <v>0</v>
      </c>
      <c r="J34" s="412">
        <f>+ｴ.感染性廃棄物!$AU$17</f>
        <v>0</v>
      </c>
      <c r="K34" s="412">
        <f>+ｵ.廃PCB等!$AU$17</f>
        <v>0</v>
      </c>
      <c r="L34" s="412">
        <f>+ｶ.PCB汚染物!$AU$17</f>
        <v>0</v>
      </c>
      <c r="M34" s="412">
        <f>+ｷ.PCB処理物!$AU$17</f>
        <v>0</v>
      </c>
      <c r="N34" s="412">
        <f>+ｸ.指定下水汚泥!$AU$17</f>
        <v>0</v>
      </c>
      <c r="O34" s="412">
        <f>+ｹ.有害鉱さい!$AU$17</f>
        <v>0</v>
      </c>
      <c r="P34" s="412">
        <f>+ｺ.廃石綿等!$AU$17</f>
        <v>0</v>
      </c>
      <c r="Q34" s="412">
        <f>+ｻ.有害ばいじん!$AU$17</f>
        <v>0</v>
      </c>
      <c r="R34" s="412">
        <f>+ｼ.有害燃え殻!$AU$17</f>
        <v>0</v>
      </c>
      <c r="S34" s="412">
        <f>+ｽ.有害廃油!$AU$17</f>
        <v>0</v>
      </c>
      <c r="T34" s="412">
        <f>+ｾ.有害汚泥!$AU$17</f>
        <v>0</v>
      </c>
      <c r="U34" s="412">
        <f>+ｿ.有害廃酸!$AU$17</f>
        <v>0</v>
      </c>
      <c r="V34" s="412">
        <f>+ﾀ.有害廃ｱﾙｶﾘ!$AU$17</f>
        <v>0</v>
      </c>
      <c r="W34" s="412">
        <f>+ﾁ.廃水銀等!$AU$17</f>
        <v>0</v>
      </c>
      <c r="X34" s="413">
        <f t="shared" si="2"/>
        <v>0</v>
      </c>
    </row>
    <row r="35" spans="2:24" ht="24" customHeight="1">
      <c r="B35" s="173" t="s">
        <v>170</v>
      </c>
      <c r="C35" s="127"/>
      <c r="D35" s="213"/>
      <c r="E35" s="209"/>
      <c r="F35" s="206" t="s">
        <v>193</v>
      </c>
      <c r="G35" s="412">
        <f>+ｱ.特管廃油!$AU$18</f>
        <v>0</v>
      </c>
      <c r="H35" s="412">
        <f>+ｲ.特管廃酸!$AU$18</f>
        <v>0</v>
      </c>
      <c r="I35" s="412">
        <f>+ｳ.特管廃ｱﾙｶﾘ!$AU$18</f>
        <v>0</v>
      </c>
      <c r="J35" s="412">
        <f>+ｴ.感染性廃棄物!$AU$18</f>
        <v>0</v>
      </c>
      <c r="K35" s="412">
        <f>+ｵ.廃PCB等!$AU$18</f>
        <v>0</v>
      </c>
      <c r="L35" s="412">
        <f>+ｶ.PCB汚染物!$AU$18</f>
        <v>0</v>
      </c>
      <c r="M35" s="412">
        <f>+ｷ.PCB処理物!$AU$18</f>
        <v>0</v>
      </c>
      <c r="N35" s="412">
        <f>+ｸ.指定下水汚泥!$AU$18</f>
        <v>0</v>
      </c>
      <c r="O35" s="412">
        <f>+ｹ.有害鉱さい!$AU$18</f>
        <v>0</v>
      </c>
      <c r="P35" s="412">
        <f>+ｺ.廃石綿等!$AU$18</f>
        <v>0</v>
      </c>
      <c r="Q35" s="412">
        <f>+ｻ.有害ばいじん!$AU$18</f>
        <v>0</v>
      </c>
      <c r="R35" s="412">
        <f>+ｼ.有害燃え殻!$AU$18</f>
        <v>0</v>
      </c>
      <c r="S35" s="412">
        <f>+ｽ.有害廃油!$AU$18</f>
        <v>0</v>
      </c>
      <c r="T35" s="412">
        <f>+ｾ.有害汚泥!$AU$18</f>
        <v>0</v>
      </c>
      <c r="U35" s="412">
        <f>+ｿ.有害廃酸!$AU$18</f>
        <v>0</v>
      </c>
      <c r="V35" s="412">
        <f>+ﾀ.有害廃ｱﾙｶﾘ!$AU$18</f>
        <v>0</v>
      </c>
      <c r="W35" s="412">
        <f>+ﾁ.廃水銀等!$AU$18</f>
        <v>0</v>
      </c>
      <c r="X35" s="413">
        <f t="shared" si="2"/>
        <v>0</v>
      </c>
    </row>
    <row r="36" spans="2:24" ht="24" customHeight="1" thickBot="1">
      <c r="B36" s="173" t="s">
        <v>171</v>
      </c>
      <c r="C36" s="218"/>
      <c r="D36" s="219"/>
      <c r="E36" s="220" t="s">
        <v>197</v>
      </c>
      <c r="F36" s="437"/>
      <c r="G36" s="414">
        <f>+ｱ.特管廃油!$AO$21</f>
        <v>0</v>
      </c>
      <c r="H36" s="414">
        <f>+ｲ.特管廃酸!$AO$21</f>
        <v>0</v>
      </c>
      <c r="I36" s="414">
        <f>+ｳ.特管廃ｱﾙｶﾘ!$AO$21</f>
        <v>0</v>
      </c>
      <c r="J36" s="414">
        <f>+ｴ.感染性廃棄物!$AO$21</f>
        <v>0</v>
      </c>
      <c r="K36" s="414">
        <f>+ｵ.廃PCB等!$AO$21</f>
        <v>0</v>
      </c>
      <c r="L36" s="414">
        <f>+ｶ.PCB汚染物!$AO$21</f>
        <v>0</v>
      </c>
      <c r="M36" s="414">
        <f>+ｷ.PCB処理物!$AO$21</f>
        <v>0</v>
      </c>
      <c r="N36" s="414">
        <f>+ｸ.指定下水汚泥!$AO$21</f>
        <v>0</v>
      </c>
      <c r="O36" s="414">
        <f>+ｹ.有害鉱さい!$AO$21</f>
        <v>0</v>
      </c>
      <c r="P36" s="414">
        <f>+ｺ.廃石綿等!$AO$21</f>
        <v>0</v>
      </c>
      <c r="Q36" s="414">
        <f>+ｻ.有害ばいじん!$AO$21</f>
        <v>0</v>
      </c>
      <c r="R36" s="414">
        <f>+ｼ.有害燃え殻!$AO$21</f>
        <v>0</v>
      </c>
      <c r="S36" s="414">
        <f>+ｽ.有害廃油!$AO$21</f>
        <v>0</v>
      </c>
      <c r="T36" s="414">
        <f>+ｾ.有害汚泥!$AO$21</f>
        <v>0</v>
      </c>
      <c r="U36" s="414">
        <f>+ｿ.有害廃酸!$AO$21</f>
        <v>0</v>
      </c>
      <c r="V36" s="414">
        <f>+ﾀ.有害廃ｱﾙｶﾘ!$AO$21</f>
        <v>0</v>
      </c>
      <c r="W36" s="414">
        <f>+ﾁ.廃水銀等!$AO$21</f>
        <v>0</v>
      </c>
      <c r="X36" s="415">
        <f t="shared" si="2"/>
        <v>0</v>
      </c>
    </row>
    <row r="37" spans="2:24" ht="24" customHeight="1">
      <c r="B37" s="171"/>
      <c r="C37" s="731" t="s">
        <v>135</v>
      </c>
      <c r="D37" s="126" t="s">
        <v>141</v>
      </c>
      <c r="E37" s="738" t="s">
        <v>176</v>
      </c>
      <c r="F37" s="739"/>
      <c r="G37" s="416">
        <f t="shared" ref="G37:V37" si="7">+G38+G42</f>
        <v>0</v>
      </c>
      <c r="H37" s="416">
        <f t="shared" si="7"/>
        <v>625</v>
      </c>
      <c r="I37" s="416">
        <f t="shared" si="7"/>
        <v>0</v>
      </c>
      <c r="J37" s="416">
        <f t="shared" si="7"/>
        <v>0</v>
      </c>
      <c r="K37" s="416">
        <f t="shared" si="7"/>
        <v>0</v>
      </c>
      <c r="L37" s="416">
        <f t="shared" si="7"/>
        <v>0</v>
      </c>
      <c r="M37" s="416">
        <f t="shared" si="7"/>
        <v>0</v>
      </c>
      <c r="N37" s="416">
        <f t="shared" si="7"/>
        <v>0</v>
      </c>
      <c r="O37" s="416">
        <f t="shared" si="7"/>
        <v>0</v>
      </c>
      <c r="P37" s="416">
        <f t="shared" si="7"/>
        <v>0</v>
      </c>
      <c r="Q37" s="416">
        <f t="shared" si="7"/>
        <v>0</v>
      </c>
      <c r="R37" s="416">
        <f t="shared" si="7"/>
        <v>0</v>
      </c>
      <c r="S37" s="416">
        <f t="shared" si="7"/>
        <v>0</v>
      </c>
      <c r="T37" s="416">
        <f t="shared" si="7"/>
        <v>0</v>
      </c>
      <c r="U37" s="416">
        <f t="shared" si="7"/>
        <v>0</v>
      </c>
      <c r="V37" s="416">
        <f t="shared" si="7"/>
        <v>0</v>
      </c>
      <c r="W37" s="416">
        <f>+W38+W42</f>
        <v>0</v>
      </c>
      <c r="X37" s="417">
        <f t="shared" si="2"/>
        <v>625</v>
      </c>
    </row>
    <row r="38" spans="2:24" ht="24" customHeight="1">
      <c r="B38" s="171"/>
      <c r="C38" s="731"/>
      <c r="D38" s="212"/>
      <c r="E38" s="210" t="s">
        <v>195</v>
      </c>
      <c r="F38" s="436"/>
      <c r="G38" s="410">
        <f t="shared" ref="G38:V38" si="8">SUM(G39:G41)</f>
        <v>0</v>
      </c>
      <c r="H38" s="410">
        <f t="shared" si="8"/>
        <v>625</v>
      </c>
      <c r="I38" s="410">
        <f t="shared" si="8"/>
        <v>0</v>
      </c>
      <c r="J38" s="410">
        <f t="shared" si="8"/>
        <v>0</v>
      </c>
      <c r="K38" s="410">
        <f t="shared" si="8"/>
        <v>0</v>
      </c>
      <c r="L38" s="410">
        <f t="shared" si="8"/>
        <v>0</v>
      </c>
      <c r="M38" s="410">
        <f t="shared" si="8"/>
        <v>0</v>
      </c>
      <c r="N38" s="410">
        <f t="shared" si="8"/>
        <v>0</v>
      </c>
      <c r="O38" s="410">
        <f t="shared" si="8"/>
        <v>0</v>
      </c>
      <c r="P38" s="410">
        <f t="shared" si="8"/>
        <v>0</v>
      </c>
      <c r="Q38" s="410">
        <f t="shared" si="8"/>
        <v>0</v>
      </c>
      <c r="R38" s="410">
        <f t="shared" si="8"/>
        <v>0</v>
      </c>
      <c r="S38" s="410">
        <f t="shared" si="8"/>
        <v>0</v>
      </c>
      <c r="T38" s="410">
        <f t="shared" si="8"/>
        <v>0</v>
      </c>
      <c r="U38" s="410">
        <f t="shared" si="8"/>
        <v>0</v>
      </c>
      <c r="V38" s="410">
        <f t="shared" si="8"/>
        <v>0</v>
      </c>
      <c r="W38" s="410">
        <f>SUM(W39:W41)</f>
        <v>0</v>
      </c>
      <c r="X38" s="411">
        <f t="shared" si="2"/>
        <v>625</v>
      </c>
    </row>
    <row r="39" spans="2:24" ht="24" customHeight="1">
      <c r="B39" s="171"/>
      <c r="C39" s="731"/>
      <c r="D39" s="213"/>
      <c r="E39" s="208"/>
      <c r="F39" s="206" t="s">
        <v>175</v>
      </c>
      <c r="G39" s="412">
        <f>+ｱ.特管廃油!$AA$28</f>
        <v>0</v>
      </c>
      <c r="H39" s="412">
        <f>+ｲ.特管廃酸!$AA$28</f>
        <v>0</v>
      </c>
      <c r="I39" s="412">
        <f>+ｳ.特管廃ｱﾙｶﾘ!$AA$28</f>
        <v>0</v>
      </c>
      <c r="J39" s="412">
        <f>+ｴ.感染性廃棄物!$AA$28</f>
        <v>0</v>
      </c>
      <c r="K39" s="412">
        <f>+ｵ.廃PCB等!$AA$28</f>
        <v>0</v>
      </c>
      <c r="L39" s="412">
        <f>+ｶ.PCB汚染物!$AA$28</f>
        <v>0</v>
      </c>
      <c r="M39" s="412">
        <f>+ｷ.PCB処理物!$AA$28</f>
        <v>0</v>
      </c>
      <c r="N39" s="412">
        <f>+ｸ.指定下水汚泥!$AA$28</f>
        <v>0</v>
      </c>
      <c r="O39" s="412">
        <f>+ｹ.有害鉱さい!$AA$28</f>
        <v>0</v>
      </c>
      <c r="P39" s="412">
        <f>+ｺ.廃石綿等!$AA$28</f>
        <v>0</v>
      </c>
      <c r="Q39" s="412">
        <f>+ｻ.有害ばいじん!$AA$28</f>
        <v>0</v>
      </c>
      <c r="R39" s="412">
        <f>+ｼ.有害燃え殻!$AA$28</f>
        <v>0</v>
      </c>
      <c r="S39" s="412">
        <f>+ｽ.有害廃油!$AA$28</f>
        <v>0</v>
      </c>
      <c r="T39" s="412">
        <f>+ｾ.有害汚泥!$AA$28</f>
        <v>0</v>
      </c>
      <c r="U39" s="412">
        <f>+ｿ.有害廃酸!$AA$28</f>
        <v>0</v>
      </c>
      <c r="V39" s="412">
        <f>+ﾀ.有害廃ｱﾙｶﾘ!$AA$28</f>
        <v>0</v>
      </c>
      <c r="W39" s="412">
        <f>+ﾁ.廃水銀等!$AA$28</f>
        <v>0</v>
      </c>
      <c r="X39" s="413">
        <f t="shared" si="2"/>
        <v>0</v>
      </c>
    </row>
    <row r="40" spans="2:24" ht="24" customHeight="1">
      <c r="B40" s="171"/>
      <c r="C40" s="731"/>
      <c r="D40" s="213"/>
      <c r="E40" s="208"/>
      <c r="F40" s="206" t="s">
        <v>194</v>
      </c>
      <c r="G40" s="412">
        <f>+ｱ.特管廃油!$AA$29</f>
        <v>0</v>
      </c>
      <c r="H40" s="412">
        <f>+ｲ.特管廃酸!$AA$29</f>
        <v>625</v>
      </c>
      <c r="I40" s="412">
        <f>+ｳ.特管廃ｱﾙｶﾘ!$AA$29</f>
        <v>0</v>
      </c>
      <c r="J40" s="412">
        <f>+ｴ.感染性廃棄物!$AA$29</f>
        <v>0</v>
      </c>
      <c r="K40" s="412">
        <f>+ｵ.廃PCB等!$AA$29</f>
        <v>0</v>
      </c>
      <c r="L40" s="412">
        <f>+ｶ.PCB汚染物!$AA$29</f>
        <v>0</v>
      </c>
      <c r="M40" s="412">
        <f>+ｷ.PCB処理物!$AA$29</f>
        <v>0</v>
      </c>
      <c r="N40" s="412">
        <f>+ｸ.指定下水汚泥!$AA$29</f>
        <v>0</v>
      </c>
      <c r="O40" s="412">
        <f>+ｹ.有害鉱さい!$AA$29</f>
        <v>0</v>
      </c>
      <c r="P40" s="412">
        <f>+ｺ.廃石綿等!$AA$29</f>
        <v>0</v>
      </c>
      <c r="Q40" s="412">
        <f>+ｻ.有害ばいじん!$AA$29</f>
        <v>0</v>
      </c>
      <c r="R40" s="412">
        <f>+ｼ.有害燃え殻!$AA$29</f>
        <v>0</v>
      </c>
      <c r="S40" s="412">
        <f>+ｽ.有害廃油!$AA$29</f>
        <v>0</v>
      </c>
      <c r="T40" s="412">
        <f>+ｾ.有害汚泥!$AA$29</f>
        <v>0</v>
      </c>
      <c r="U40" s="412">
        <f>+ｿ.有害廃酸!$AA$29</f>
        <v>0</v>
      </c>
      <c r="V40" s="412">
        <f>+ﾀ.有害廃ｱﾙｶﾘ!$AA$29</f>
        <v>0</v>
      </c>
      <c r="W40" s="412">
        <f>+ﾁ.廃水銀等!$AA$29</f>
        <v>0</v>
      </c>
      <c r="X40" s="413">
        <f t="shared" si="2"/>
        <v>625</v>
      </c>
    </row>
    <row r="41" spans="2:24" ht="24" customHeight="1">
      <c r="B41" s="171"/>
      <c r="C41" s="731"/>
      <c r="D41" s="213"/>
      <c r="E41" s="209"/>
      <c r="F41" s="207" t="s">
        <v>193</v>
      </c>
      <c r="G41" s="412">
        <f>+ｱ.特管廃油!$AA$30</f>
        <v>0</v>
      </c>
      <c r="H41" s="412">
        <f>+ｲ.特管廃酸!$AA$30</f>
        <v>0</v>
      </c>
      <c r="I41" s="412">
        <f>+ｳ.特管廃ｱﾙｶﾘ!$AA$30</f>
        <v>0</v>
      </c>
      <c r="J41" s="412">
        <f>+ｴ.感染性廃棄物!$AA$30</f>
        <v>0</v>
      </c>
      <c r="K41" s="412">
        <f>+ｵ.廃PCB等!$AA$30</f>
        <v>0</v>
      </c>
      <c r="L41" s="412">
        <f>+ｶ.PCB汚染物!$AA$30</f>
        <v>0</v>
      </c>
      <c r="M41" s="412">
        <f>+ｷ.PCB処理物!$AA$30</f>
        <v>0</v>
      </c>
      <c r="N41" s="412">
        <f>+ｸ.指定下水汚泥!$AA$30</f>
        <v>0</v>
      </c>
      <c r="O41" s="412">
        <f>+ｹ.有害鉱さい!$AA$30</f>
        <v>0</v>
      </c>
      <c r="P41" s="412">
        <f>+ｺ.廃石綿等!$AA$30</f>
        <v>0</v>
      </c>
      <c r="Q41" s="412">
        <f>+ｻ.有害ばいじん!$AA$30</f>
        <v>0</v>
      </c>
      <c r="R41" s="412">
        <f>+ｼ.有害燃え殻!$AA$30</f>
        <v>0</v>
      </c>
      <c r="S41" s="412">
        <f>+ｽ.有害廃油!$AA$30</f>
        <v>0</v>
      </c>
      <c r="T41" s="412">
        <f>+ｾ.有害汚泥!$AA$30</f>
        <v>0</v>
      </c>
      <c r="U41" s="412">
        <f>+ｿ.有害廃酸!$AA$30</f>
        <v>0</v>
      </c>
      <c r="V41" s="412">
        <f>+ﾀ.有害廃ｱﾙｶﾘ!$AA$30</f>
        <v>0</v>
      </c>
      <c r="W41" s="412">
        <f>+ﾁ.廃水銀等!$AA$30</f>
        <v>0</v>
      </c>
      <c r="X41" s="413">
        <f t="shared" si="2"/>
        <v>0</v>
      </c>
    </row>
    <row r="42" spans="2:24" ht="24" customHeight="1" thickBot="1">
      <c r="B42" s="171"/>
      <c r="C42" s="732"/>
      <c r="D42" s="214"/>
      <c r="E42" s="211" t="s">
        <v>196</v>
      </c>
      <c r="F42" s="436"/>
      <c r="G42" s="414">
        <f>+ｱ.特管廃油!$R$33</f>
        <v>0</v>
      </c>
      <c r="H42" s="414">
        <f>+ｲ.特管廃酸!$R$33</f>
        <v>0</v>
      </c>
      <c r="I42" s="414">
        <f>+ｳ.特管廃ｱﾙｶﾘ!$R$33</f>
        <v>0</v>
      </c>
      <c r="J42" s="414">
        <f>+ｴ.感染性廃棄物!$R$33</f>
        <v>0</v>
      </c>
      <c r="K42" s="414">
        <f>+ｵ.廃PCB等!$R$33</f>
        <v>0</v>
      </c>
      <c r="L42" s="414">
        <f>+ｶ.PCB汚染物!$R$33</f>
        <v>0</v>
      </c>
      <c r="M42" s="414">
        <f>+ｷ.PCB処理物!$R$33</f>
        <v>0</v>
      </c>
      <c r="N42" s="414">
        <f>+ｸ.指定下水汚泥!$R$33</f>
        <v>0</v>
      </c>
      <c r="O42" s="414">
        <f>+ｹ.有害鉱さい!$R$33</f>
        <v>0</v>
      </c>
      <c r="P42" s="414">
        <f>+ｺ.廃石綿等!$R$33</f>
        <v>0</v>
      </c>
      <c r="Q42" s="414">
        <f>+ｻ.有害ばいじん!$R$33</f>
        <v>0</v>
      </c>
      <c r="R42" s="414">
        <f>+ｼ.有害燃え殻!$R$33</f>
        <v>0</v>
      </c>
      <c r="S42" s="414">
        <f>+ｽ.有害廃油!$R$33</f>
        <v>0</v>
      </c>
      <c r="T42" s="414">
        <f>+ｾ.有害汚泥!$R$33</f>
        <v>0</v>
      </c>
      <c r="U42" s="414">
        <f>+ｿ.有害廃酸!$R$33</f>
        <v>0</v>
      </c>
      <c r="V42" s="414">
        <f>+ﾀ.有害廃ｱﾙｶﾘ!$R$33</f>
        <v>0</v>
      </c>
      <c r="W42" s="414">
        <f>+ﾁ.廃水銀等!$R$33</f>
        <v>0</v>
      </c>
      <c r="X42" s="415">
        <f t="shared" si="2"/>
        <v>0</v>
      </c>
    </row>
    <row r="43" spans="2:24" ht="24" customHeight="1">
      <c r="B43" s="171"/>
      <c r="C43" s="125" t="s">
        <v>177</v>
      </c>
      <c r="D43" s="723" t="s">
        <v>224</v>
      </c>
      <c r="E43" s="723"/>
      <c r="F43" s="724"/>
      <c r="G43" s="418">
        <f>+ｱ.特管廃油!$AL$27</f>
        <v>0</v>
      </c>
      <c r="H43" s="418">
        <f>+ｲ.特管廃酸!$AL$27</f>
        <v>625</v>
      </c>
      <c r="I43" s="418">
        <f>+ｳ.特管廃ｱﾙｶﾘ!$AL$27</f>
        <v>0</v>
      </c>
      <c r="J43" s="418">
        <f>+ｴ.感染性廃棄物!$AL$27</f>
        <v>0</v>
      </c>
      <c r="K43" s="418">
        <f>+ｵ.廃PCB等!$AL$27</f>
        <v>0</v>
      </c>
      <c r="L43" s="418">
        <f>+ｶ.PCB汚染物!$AL$27</f>
        <v>0</v>
      </c>
      <c r="M43" s="418">
        <f>+ｷ.PCB処理物!$AL$27</f>
        <v>0</v>
      </c>
      <c r="N43" s="418">
        <f>+ｸ.指定下水汚泥!$AL$27</f>
        <v>0</v>
      </c>
      <c r="O43" s="418">
        <f>+ｹ.有害鉱さい!$AL$27</f>
        <v>0</v>
      </c>
      <c r="P43" s="418">
        <f>+ｺ.廃石綿等!$AL$27</f>
        <v>0</v>
      </c>
      <c r="Q43" s="418">
        <f>+ｻ.有害ばいじん!$AL$27</f>
        <v>0</v>
      </c>
      <c r="R43" s="418">
        <f>+ｼ.有害燃え殻!$AL$27</f>
        <v>0</v>
      </c>
      <c r="S43" s="418">
        <f>+ｽ.有害廃油!$AL$27</f>
        <v>0</v>
      </c>
      <c r="T43" s="418">
        <f>+ｾ.有害汚泥!$AL$27</f>
        <v>0</v>
      </c>
      <c r="U43" s="418">
        <f>+ｿ.有害廃酸!$AL$27</f>
        <v>0</v>
      </c>
      <c r="V43" s="418">
        <f>+ﾀ.有害廃ｱﾙｶﾘ!$AL$27</f>
        <v>0</v>
      </c>
      <c r="W43" s="418">
        <f>+ﾁ.廃水銀等!$AL$27</f>
        <v>0</v>
      </c>
      <c r="X43" s="419">
        <f t="shared" si="2"/>
        <v>625</v>
      </c>
    </row>
    <row r="44" spans="2:24" ht="24" customHeight="1">
      <c r="B44" s="171"/>
      <c r="C44" s="178"/>
      <c r="D44" s="176" t="s">
        <v>150</v>
      </c>
      <c r="E44" s="725" t="s">
        <v>178</v>
      </c>
      <c r="F44" s="726"/>
      <c r="G44" s="420">
        <f>+ｱ.特管廃油!$AL$30</f>
        <v>0</v>
      </c>
      <c r="H44" s="420">
        <f>+ｲ.特管廃酸!$AL$30</f>
        <v>0</v>
      </c>
      <c r="I44" s="420">
        <f>+ｳ.特管廃ｱﾙｶﾘ!$AL$30</f>
        <v>0</v>
      </c>
      <c r="J44" s="420">
        <f>+ｴ.感染性廃棄物!$AL$30</f>
        <v>0</v>
      </c>
      <c r="K44" s="420">
        <f>+ｵ.廃PCB等!$AL$30</f>
        <v>0</v>
      </c>
      <c r="L44" s="420">
        <f>+ｶ.PCB汚染物!$AL$30</f>
        <v>0</v>
      </c>
      <c r="M44" s="420">
        <f>+ｷ.PCB処理物!$AL$30</f>
        <v>0</v>
      </c>
      <c r="N44" s="420">
        <f>+ｸ.指定下水汚泥!$AL$30</f>
        <v>0</v>
      </c>
      <c r="O44" s="420">
        <f>+ｹ.有害鉱さい!$AL$30</f>
        <v>0</v>
      </c>
      <c r="P44" s="420">
        <f>+ｺ.廃石綿等!$AL$30</f>
        <v>0</v>
      </c>
      <c r="Q44" s="420">
        <f>+ｻ.有害ばいじん!$AL$30</f>
        <v>0</v>
      </c>
      <c r="R44" s="420">
        <f>+ｼ.有害燃え殻!$AL$30</f>
        <v>0</v>
      </c>
      <c r="S44" s="420">
        <f>+ｽ.有害廃油!$AL$30</f>
        <v>0</v>
      </c>
      <c r="T44" s="420">
        <f>+ｾ.有害汚泥!$AL$30</f>
        <v>0</v>
      </c>
      <c r="U44" s="420">
        <f>+ｿ.有害廃酸!$AL$30</f>
        <v>0</v>
      </c>
      <c r="V44" s="420">
        <f>+ﾀ.有害廃ｱﾙｶﾘ!$AL$30</f>
        <v>0</v>
      </c>
      <c r="W44" s="420">
        <f>+ﾁ.廃水銀等!$AL$30</f>
        <v>0</v>
      </c>
      <c r="X44" s="421">
        <f t="shared" si="2"/>
        <v>0</v>
      </c>
    </row>
    <row r="45" spans="2:24" ht="24" customHeight="1">
      <c r="B45" s="171"/>
      <c r="C45" s="178"/>
      <c r="D45" s="438" t="s">
        <v>152</v>
      </c>
      <c r="E45" s="727" t="s">
        <v>179</v>
      </c>
      <c r="F45" s="728"/>
      <c r="G45" s="422">
        <f>+ｱ.特管廃油!$AS$24</f>
        <v>0</v>
      </c>
      <c r="H45" s="422">
        <f>+ｲ.特管廃酸!$AS$24</f>
        <v>0</v>
      </c>
      <c r="I45" s="422">
        <f>+ｳ.特管廃ｱﾙｶﾘ!$AS$24</f>
        <v>0</v>
      </c>
      <c r="J45" s="422">
        <f>+ｴ.感染性廃棄物!$AS$24</f>
        <v>0</v>
      </c>
      <c r="K45" s="422">
        <f>+ｵ.廃PCB等!$AS$24</f>
        <v>0</v>
      </c>
      <c r="L45" s="422">
        <f>+ｶ.PCB汚染物!$AS$24</f>
        <v>0</v>
      </c>
      <c r="M45" s="422">
        <f>+ｷ.PCB処理物!$AS$24</f>
        <v>0</v>
      </c>
      <c r="N45" s="422">
        <f>+ｸ.指定下水汚泥!$AS$24</f>
        <v>0</v>
      </c>
      <c r="O45" s="422">
        <f>+ｹ.有害鉱さい!$AS$24</f>
        <v>0</v>
      </c>
      <c r="P45" s="422">
        <f>+ｺ.廃石綿等!$AS$24</f>
        <v>0</v>
      </c>
      <c r="Q45" s="422">
        <f>+ｻ.有害ばいじん!$AS$24</f>
        <v>0</v>
      </c>
      <c r="R45" s="422">
        <f>+ｼ.有害燃え殻!$AS$24</f>
        <v>0</v>
      </c>
      <c r="S45" s="422">
        <f>+ｽ.有害廃油!$AS$24</f>
        <v>0</v>
      </c>
      <c r="T45" s="422">
        <f>+ｾ.有害汚泥!$AS$24</f>
        <v>0</v>
      </c>
      <c r="U45" s="422">
        <f>+ｿ.有害廃酸!$AS$24</f>
        <v>0</v>
      </c>
      <c r="V45" s="422">
        <f>+ﾀ.有害廃ｱﾙｶﾘ!$AS$24</f>
        <v>0</v>
      </c>
      <c r="W45" s="422">
        <f>+ﾁ.廃水銀等!$AS$24</f>
        <v>0</v>
      </c>
      <c r="X45" s="423">
        <f t="shared" si="2"/>
        <v>0</v>
      </c>
    </row>
    <row r="46" spans="2:24" ht="24" customHeight="1">
      <c r="B46" s="171"/>
      <c r="C46" s="178"/>
      <c r="D46" s="434" t="s">
        <v>154</v>
      </c>
      <c r="E46" s="729" t="s">
        <v>404</v>
      </c>
      <c r="F46" s="730"/>
      <c r="G46" s="412">
        <f>+ｱ.特管廃油!$AS$27</f>
        <v>0</v>
      </c>
      <c r="H46" s="412">
        <f>+ｲ.特管廃酸!$AS$27</f>
        <v>0</v>
      </c>
      <c r="I46" s="412">
        <f>+ｳ.特管廃ｱﾙｶﾘ!$AS$27</f>
        <v>0</v>
      </c>
      <c r="J46" s="412">
        <f>+ｴ.感染性廃棄物!$AS$27</f>
        <v>0</v>
      </c>
      <c r="K46" s="412">
        <f>+ｵ.廃PCB等!$AS$27</f>
        <v>0</v>
      </c>
      <c r="L46" s="412">
        <f>+ｶ.PCB汚染物!$AS$27</f>
        <v>0</v>
      </c>
      <c r="M46" s="412">
        <f>+ｷ.PCB処理物!$AS$27</f>
        <v>0</v>
      </c>
      <c r="N46" s="412">
        <f>+ｸ.指定下水汚泥!$AS$27</f>
        <v>0</v>
      </c>
      <c r="O46" s="412">
        <f>+ｹ.有害鉱さい!$AS$27</f>
        <v>0</v>
      </c>
      <c r="P46" s="412">
        <f>+ｺ.廃石綿等!$AS$27</f>
        <v>0</v>
      </c>
      <c r="Q46" s="412">
        <f>+ｻ.有害ばいじん!$AS$27</f>
        <v>0</v>
      </c>
      <c r="R46" s="412">
        <f>+ｼ.有害燃え殻!$AS$27</f>
        <v>0</v>
      </c>
      <c r="S46" s="412">
        <f>+ｽ.有害廃油!$AS$27</f>
        <v>0</v>
      </c>
      <c r="T46" s="412">
        <f>+ｾ.有害汚泥!$AS$27</f>
        <v>0</v>
      </c>
      <c r="U46" s="412">
        <f>+ｿ.有害廃酸!$AS$27</f>
        <v>0</v>
      </c>
      <c r="V46" s="412">
        <f>+ﾀ.有害廃ｱﾙｶﾘ!$AS$27</f>
        <v>0</v>
      </c>
      <c r="W46" s="412">
        <f>+ﾁ.廃水銀等!$AS$27</f>
        <v>0</v>
      </c>
      <c r="X46" s="413">
        <f t="shared" si="2"/>
        <v>0</v>
      </c>
    </row>
    <row r="47" spans="2:24" ht="26.65" customHeight="1" thickBot="1">
      <c r="B47" s="172"/>
      <c r="C47" s="179"/>
      <c r="D47" s="177" t="s">
        <v>155</v>
      </c>
      <c r="E47" s="721" t="s">
        <v>405</v>
      </c>
      <c r="F47" s="722"/>
      <c r="G47" s="424">
        <f>+ｱ.特管廃油!$AS$31</f>
        <v>0</v>
      </c>
      <c r="H47" s="424">
        <f>+ｲ.特管廃酸!$AS$31</f>
        <v>0</v>
      </c>
      <c r="I47" s="424">
        <f>+ｳ.特管廃ｱﾙｶﾘ!$AS$31</f>
        <v>0</v>
      </c>
      <c r="J47" s="424">
        <f>+ｴ.感染性廃棄物!$AS$31</f>
        <v>0</v>
      </c>
      <c r="K47" s="424">
        <f>+ｵ.廃PCB等!$AS$31</f>
        <v>0</v>
      </c>
      <c r="L47" s="424">
        <f>+ｶ.PCB汚染物!$AS$31</f>
        <v>0</v>
      </c>
      <c r="M47" s="424">
        <f>+ｷ.PCB処理物!$AS$31</f>
        <v>0</v>
      </c>
      <c r="N47" s="424">
        <f>+ｸ.指定下水汚泥!$AS$31</f>
        <v>0</v>
      </c>
      <c r="O47" s="424">
        <f>+ｹ.有害鉱さい!$AS$31</f>
        <v>0</v>
      </c>
      <c r="P47" s="424">
        <f>+ｺ.廃石綿等!$AS$31</f>
        <v>0</v>
      </c>
      <c r="Q47" s="424">
        <f>+ｻ.有害ばいじん!$AS$31</f>
        <v>0</v>
      </c>
      <c r="R47" s="424">
        <f>+ｼ.有害燃え殻!$AS$31</f>
        <v>0</v>
      </c>
      <c r="S47" s="424">
        <f>+ｽ.有害廃油!$AS$31</f>
        <v>0</v>
      </c>
      <c r="T47" s="424">
        <f>+ｾ.有害汚泥!$AS$31</f>
        <v>0</v>
      </c>
      <c r="U47" s="424">
        <f>+ｿ.有害廃酸!$AS$31</f>
        <v>0</v>
      </c>
      <c r="V47" s="424">
        <f>+ﾀ.有害廃ｱﾙｶﾘ!$AS$31</f>
        <v>0</v>
      </c>
      <c r="W47" s="424">
        <f>+ﾁ.廃水銀等!$AS$31</f>
        <v>0</v>
      </c>
      <c r="X47" s="425">
        <f t="shared" si="2"/>
        <v>0</v>
      </c>
    </row>
    <row r="48" spans="2:24" ht="19.899999999999999" customHeight="1">
      <c r="G48" s="7" t="s">
        <v>283</v>
      </c>
    </row>
    <row r="50" spans="6:24" s="471" customFormat="1">
      <c r="G50" s="471">
        <f>IF(ｱ.特管廃油!$P$16="エラー！：⑥残さ物量があるのに、④自ら中間処理した量がゼロになっています",1,0)</f>
        <v>0</v>
      </c>
      <c r="H50" s="471">
        <f>IF(ｲ.特管廃酸!$P$16="エラー！：⑥残さ物量があるのに、④自ら中間処理した量がゼロになっています",1,0)</f>
        <v>0</v>
      </c>
      <c r="I50" s="471">
        <f>IF(ｳ.特管廃ｱﾙｶﾘ!$P$16="エラー！：⑥残さ物量があるのに、④自ら中間処理した量がゼロになっています",1,0)</f>
        <v>0</v>
      </c>
      <c r="J50" s="471">
        <f>IF(ｴ.感染性廃棄物!$P$16="エラー！：⑥残さ物量があるのに、④自ら中間処理した量がゼロになっています",1,0)</f>
        <v>0</v>
      </c>
      <c r="K50" s="471">
        <f>IF(ｵ.廃PCB等!$P$16="エラー！：⑥残さ物量があるのに、④自ら中間処理した量がゼロになっています",1,0)</f>
        <v>0</v>
      </c>
      <c r="L50" s="471">
        <f>IF(ｶ.PCB汚染物!$P$16="エラー！：⑥残さ物量があるのに、④自ら中間処理した量がゼロになっています",1,0)</f>
        <v>0</v>
      </c>
      <c r="M50" s="471">
        <f>IF(ｷ.PCB処理物!$P$16="エラー！：⑥残さ物量があるのに、④自ら中間処理した量がゼロになっています",1,0)</f>
        <v>0</v>
      </c>
      <c r="N50" s="471">
        <f>IF(ｸ.指定下水汚泥!$P$16="エラー！：⑥残さ物量があるのに、④自ら中間処理した量がゼロになっています",1,0)</f>
        <v>0</v>
      </c>
      <c r="O50" s="471">
        <f>IF(ｹ.有害鉱さい!$P$16="エラー！：⑥残さ物量があるのに、④自ら中間処理した量がゼロになっています",1,0)</f>
        <v>0</v>
      </c>
      <c r="P50" s="471">
        <f>IF(ｺ.廃石綿等!$P$16="エラー！：⑥残さ物量があるのに、④自ら中間処理した量がゼロになっています",1,0)</f>
        <v>0</v>
      </c>
      <c r="Q50" s="471">
        <f>IF(ｻ.有害ばいじん!$P$16="エラー！：⑥残さ物量があるのに、④自ら中間処理した量がゼロになっています",1,0)</f>
        <v>0</v>
      </c>
      <c r="R50" s="471">
        <f>IF(ｼ.有害燃え殻!$P$16="エラー！：⑥残さ物量があるのに、④自ら中間処理した量がゼロになっています",1,0)</f>
        <v>0</v>
      </c>
      <c r="S50" s="471">
        <f>IF(ｽ.有害廃油!$P$16="エラー！：⑥残さ物量があるのに、④自ら中間処理した量がゼロになっています",1,0)</f>
        <v>0</v>
      </c>
      <c r="T50" s="471">
        <f>IF(ｾ.有害汚泥!$P$16="エラー！：⑥残さ物量があるのに、④自ら中間処理した量がゼロになっています",1,0)</f>
        <v>0</v>
      </c>
      <c r="U50" s="471">
        <f>IF(ｿ.有害廃酸!$P$16="エラー！：⑥残さ物量があるのに、④自ら中間処理した量がゼロになっています",1,0)</f>
        <v>0</v>
      </c>
      <c r="V50" s="471">
        <f>IF(ﾀ.有害廃ｱﾙｶﾘ!$P$16="エラー！：⑥残さ物量があるのに、④自ら中間処理した量がゼロになっています",1,0)</f>
        <v>0</v>
      </c>
      <c r="W50" s="471">
        <f>IF(ﾁ.廃水銀等!$P$16="エラー！：⑥残さ物量があるのに、④自ら中間処理した量がゼロになっています",1,0)</f>
        <v>0</v>
      </c>
    </row>
    <row r="51" spans="6:24" s="471" customFormat="1">
      <c r="G51" s="472">
        <f>IF(ｱ.特管廃油!$P$22="エラー !：④の内数である⑤の量が④を超えています",1,0)</f>
        <v>0</v>
      </c>
      <c r="H51" s="471">
        <f>IF(ｲ.特管廃酸!$P$22="エラー !：④の内数である⑤の量が④を超えています",1,0)</f>
        <v>0</v>
      </c>
      <c r="I51" s="471">
        <f>IF(ｳ.特管廃ｱﾙｶﾘ!$P$22="エラー !：④の内数である⑤の量が④を超えています",1,0)</f>
        <v>0</v>
      </c>
      <c r="J51" s="471">
        <f>IF(ｴ.感染性廃棄物!$P$22="エラー !：④の内数である⑤の量が④を超えています",1,0)</f>
        <v>0</v>
      </c>
      <c r="K51" s="471">
        <f>IF(ｵ.廃PCB等!$P$22="エラー !：④の内数である⑤の量が④を超えています",1,0)</f>
        <v>0</v>
      </c>
      <c r="L51" s="471">
        <f>IF(ｶ.PCB汚染物!$P$22="エラー !：④の内数である⑤の量が④を超えています",1,0)</f>
        <v>0</v>
      </c>
      <c r="M51" s="471">
        <f>IF(ｷ.PCB処理物!$P$22="エラー !：④の内数である⑤の量が④を超えています",1,0)</f>
        <v>0</v>
      </c>
      <c r="N51" s="471">
        <f>IF(ｸ.指定下水汚泥!$P$22="エラー !：④の内数である⑤の量が④を超えています",1,0)</f>
        <v>0</v>
      </c>
      <c r="O51" s="471">
        <f>IF(ｹ.有害鉱さい!$P$22="エラー !：④の内数である⑤の量が④を超えています",1,0)</f>
        <v>0</v>
      </c>
      <c r="P51" s="471">
        <f>IF(ｺ.廃石綿等!$P$22="エラー !：④の内数である⑤の量が④を超えています",1,0)</f>
        <v>0</v>
      </c>
      <c r="Q51" s="471">
        <f>IF(ｻ.有害ばいじん!$P$22="エラー !：④の内数である⑤の量が④を超えています",1,0)</f>
        <v>0</v>
      </c>
      <c r="R51" s="471">
        <f>IF(ｼ.有害燃え殻!$P$22="エラー !：④の内数である⑤の量が④を超えています",1,0)</f>
        <v>0</v>
      </c>
      <c r="S51" s="471">
        <f>IF(ｽ.有害廃油!$P$22="エラー !：④の内数である⑤の量が④を超えています",1,0)</f>
        <v>0</v>
      </c>
      <c r="T51" s="471">
        <f>IF(ｾ.有害汚泥!$P$22="エラー !：④の内数である⑤の量が④を超えています",1,0)</f>
        <v>0</v>
      </c>
      <c r="U51" s="471">
        <f>IF(ｿ.有害廃酸!$P$22="エラー !：④の内数である⑤の量が④を超えています",1,0)</f>
        <v>0</v>
      </c>
      <c r="V51" s="471">
        <f>IF(ﾀ.有害廃ｱﾙｶﾘ!$P$22="エラー !：④の内数である⑤の量が④を超えています",1,0)</f>
        <v>0</v>
      </c>
      <c r="W51" s="471">
        <f>IF(ﾁ.廃水銀等!$P$22="エラー !：④の内数である⑤の量が④を超えています",1,0)</f>
        <v>0</v>
      </c>
    </row>
    <row r="52" spans="6:24" s="471" customFormat="1">
      <c r="G52" s="472">
        <f>IF(ｱ.特管廃油!$AL$31="エラー !：⑩の内数である⑪の量が⑩を超えています",1,0)</f>
        <v>0</v>
      </c>
      <c r="H52" s="471">
        <f>IF(ｲ.特管廃酸!$AL$31="エラー !：⑩の内数である⑪の量が⑩を超えています",1,0)</f>
        <v>0</v>
      </c>
      <c r="I52" s="471">
        <f>IF(ｳ.特管廃ｱﾙｶﾘ!$AL$31="エラー !：⑩の内数である⑪の量が⑩を超えています",1,0)</f>
        <v>0</v>
      </c>
      <c r="J52" s="471">
        <f>IF(ｴ.感染性廃棄物!$AL$31="エラー !：⑩の内数である⑪の量が⑩を超えています",1,0)</f>
        <v>0</v>
      </c>
      <c r="K52" s="471">
        <f>IF(ｵ.廃PCB等!$AL$31="エラー !：⑩の内数である⑪の量が⑩を超えています",1,0)</f>
        <v>0</v>
      </c>
      <c r="L52" s="471">
        <f>IF(ｶ.PCB汚染物!$AL$31="エラー !：⑩の内数である⑪の量が⑩を超えています",1,0)</f>
        <v>0</v>
      </c>
      <c r="M52" s="471">
        <f>IF(ｷ.PCB処理物!$AL$31="エラー !：⑩の内数である⑪の量が⑩を超えています",1,0)</f>
        <v>0</v>
      </c>
      <c r="N52" s="471">
        <f>IF(ｸ.指定下水汚泥!$AL$31="エラー !：⑩の内数である⑪の量が⑩を超えています",1,0)</f>
        <v>0</v>
      </c>
      <c r="O52" s="471">
        <f>IF(ｹ.有害鉱さい!$AL$31="エラー !：⑩の内数である⑪の量が⑩を超えています",1,0)</f>
        <v>0</v>
      </c>
      <c r="P52" s="471">
        <f>IF(ｺ.廃石綿等!$AL$31="エラー !：⑩の内数である⑪の量が⑩を超えています",1,0)</f>
        <v>0</v>
      </c>
      <c r="Q52" s="471">
        <f>IF(ｻ.有害ばいじん!$AL$31="エラー !：⑩の内数である⑪の量が⑩を超えています",1,0)</f>
        <v>0</v>
      </c>
      <c r="R52" s="471">
        <f>IF(ｼ.有害燃え殻!$AL$31="エラー !：⑩の内数である⑪の量が⑩を超えています",1,0)</f>
        <v>0</v>
      </c>
      <c r="S52" s="471">
        <f>IF(ｽ.有害廃油!$AL$31="エラー !：⑩の内数である⑪の量が⑩を超えています",1,0)</f>
        <v>0</v>
      </c>
      <c r="T52" s="471">
        <f>IF(ｾ.有害汚泥!$AL$31="エラー !：⑩の内数である⑪の量が⑩を超えています",1,0)</f>
        <v>0</v>
      </c>
      <c r="U52" s="471">
        <f>IF(ｿ.有害廃酸!$AL$31="エラー !：⑩の内数である⑪の量が⑩を超えています",1,0)</f>
        <v>0</v>
      </c>
      <c r="V52" s="471">
        <f>IF(ﾀ.有害廃ｱﾙｶﾘ!$AL$31="エラー !：⑩の内数である⑪の量が⑩を超えています",1,0)</f>
        <v>0</v>
      </c>
      <c r="W52" s="471">
        <f>IF(ﾁ.廃水銀等!$AL$31="エラー !：⑩の内数である⑪の量が⑩を超えています",1,0)</f>
        <v>0</v>
      </c>
    </row>
    <row r="53" spans="6:24" s="471" customFormat="1">
      <c r="G53" s="472">
        <f>IF(ｱ.特管廃油!$AS$28="エラー !：⑩の内数である（⑫+⑬＋⑭）の量が⑩を超えています",1,0)</f>
        <v>0</v>
      </c>
      <c r="H53" s="471">
        <f>IF(ｲ.特管廃酸!$AS$28="エラー !：⑩の内数である（⑫+⑬＋⑭）の量が⑩を超えています",1,0)</f>
        <v>0</v>
      </c>
      <c r="I53" s="471">
        <f>IF(ｳ.特管廃ｱﾙｶﾘ!$AS$28="エラー !：⑩の内数である（⑫+⑬＋⑭）の量が⑩を超えています",1,0)</f>
        <v>0</v>
      </c>
      <c r="J53" s="471">
        <f>IF(ｴ.感染性廃棄物!$AS$28="エラー !：⑩の内数である（⑫+⑬＋⑭）の量が⑩を超えています",1,0)</f>
        <v>0</v>
      </c>
      <c r="K53" s="471">
        <f>IF(ｵ.廃PCB等!$AS$28="エラー !：⑩の内数である（⑫+⑬＋⑭）の量が⑩を超えています",1,0)</f>
        <v>0</v>
      </c>
      <c r="L53" s="471">
        <f>IF(ｶ.PCB汚染物!$AS$28="エラー !：⑩の内数である（⑫+⑬＋⑭）の量が⑩を超えています",1,0)</f>
        <v>0</v>
      </c>
      <c r="M53" s="471">
        <f>IF(ｷ.PCB処理物!$AS$28="エラー !：⑩の内数である（⑫+⑬＋⑭）の量が⑩を超えています",1,0)</f>
        <v>0</v>
      </c>
      <c r="N53" s="471">
        <f>IF(ｸ.指定下水汚泥!$AS$28="エラー !：⑩の内数である（⑫+⑬＋⑭）の量が⑩を超えています",1,0)</f>
        <v>0</v>
      </c>
      <c r="O53" s="471">
        <f>IF(ｹ.有害鉱さい!$AS$28="エラー !：⑩の内数である（⑫+⑬＋⑭）の量が⑩を超えています",1,0)</f>
        <v>0</v>
      </c>
      <c r="P53" s="471">
        <f>IF(ｺ.廃石綿等!$AS$28="エラー !：⑩の内数である（⑫+⑬＋⑭）の量が⑩を超えています",1,0)</f>
        <v>0</v>
      </c>
      <c r="Q53" s="471">
        <f>IF(ｻ.有害ばいじん!$AS$28="エラー !：⑩の内数である（⑫+⑬＋⑭）の量が⑩を超えています",1,0)</f>
        <v>0</v>
      </c>
      <c r="R53" s="471">
        <f>IF(ｼ.有害燃え殻!$AS$28="エラー !：⑩の内数である（⑫+⑬＋⑭）の量が⑩を超えています",1,0)</f>
        <v>0</v>
      </c>
      <c r="S53" s="471">
        <f>IF(ｽ.有害廃油!$AS$28="エラー !：⑩の内数である（⑫+⑬＋⑭）の量が⑩を超えています",1,0)</f>
        <v>0</v>
      </c>
      <c r="T53" s="471">
        <f>IF(ｾ.有害汚泥!$AS$28="エラー !：⑩の内数である（⑫+⑬＋⑭）の量が⑩を超えています",1,0)</f>
        <v>0</v>
      </c>
      <c r="U53" s="471">
        <f>IF(ｿ.有害廃酸!$AS$28="エラー !：⑩の内数である（⑫+⑬＋⑭）の量が⑩を超えています",1,0)</f>
        <v>0</v>
      </c>
      <c r="V53" s="471">
        <f>IF(ﾀ.有害廃ｱﾙｶﾘ!$AS$28="エラー !：⑩の内数である（⑫+⑬＋⑭）の量が⑩を超えています",1,0)</f>
        <v>0</v>
      </c>
      <c r="W53" s="471">
        <f>IF(ﾁ.廃水銀等!$AS$28="エラー !：⑩の内数である（⑫+⑬＋⑭）の量が⑩を超えています",1,0)</f>
        <v>0</v>
      </c>
    </row>
    <row r="54" spans="6:24" s="471" customFormat="1">
      <c r="G54" s="472">
        <f>IF(ｱ.特管廃油!$AS$32="エラー !：⑩の内数である（⑫+⑬＋⑭）の量が⑩を超えています",1,0)</f>
        <v>0</v>
      </c>
      <c r="H54" s="471">
        <f>IF(ｲ.特管廃酸!$AS$32="エラー !：⑩の内数である（⑫+⑬＋⑭）の量が⑩を超えています",1,0)</f>
        <v>0</v>
      </c>
      <c r="I54" s="471">
        <f>IF(ｳ.特管廃ｱﾙｶﾘ!$AS$32="エラー !：⑩の内数である（⑫+⑬＋⑭）の量が⑩を超えています",1,0)</f>
        <v>0</v>
      </c>
      <c r="J54" s="471">
        <f>IF(ｴ.感染性廃棄物!$AS$32="エラー !：⑩の内数である（⑫+⑬＋⑭）の量が⑩を超えています",1,0)</f>
        <v>0</v>
      </c>
      <c r="K54" s="471">
        <f>IF(ｵ.廃PCB等!$AS$32="エラー !：⑩の内数である（⑫+⑬＋⑭）の量が⑩を超えています",1,0)</f>
        <v>0</v>
      </c>
      <c r="L54" s="471">
        <f>IF(ｶ.PCB汚染物!$AS$32="エラー !：⑩の内数である（⑫+⑬＋⑭）の量が⑩を超えています",1,0)</f>
        <v>0</v>
      </c>
      <c r="M54" s="471">
        <f>IF(ｷ.PCB処理物!$AS$32="エラー !：⑩の内数である（⑫+⑬＋⑭）の量が⑩を超えています",1,0)</f>
        <v>0</v>
      </c>
      <c r="N54" s="471">
        <f>IF(ｸ.指定下水汚泥!$AS$32="エラー !：⑩の内数である（⑫+⑬＋⑭）の量が⑩を超えています",1,0)</f>
        <v>0</v>
      </c>
      <c r="O54" s="471">
        <f>IF(ｹ.有害鉱さい!$AS$32="エラー !：⑩の内数である（⑫+⑬＋⑭）の量が⑩を超えています",1,0)</f>
        <v>0</v>
      </c>
      <c r="P54" s="471">
        <f>IF(ｺ.廃石綿等!$AS$32="エラー !：⑩の内数である（⑫+⑬＋⑭）の量が⑩を超えています",1,0)</f>
        <v>0</v>
      </c>
      <c r="Q54" s="471">
        <f>IF(ｻ.有害ばいじん!$AS$32="エラー !：⑩の内数である（⑫+⑬＋⑭）の量が⑩を超えています",1,0)</f>
        <v>0</v>
      </c>
      <c r="R54" s="471">
        <f>IF(ｼ.有害燃え殻!$AS$32="エラー !：⑩の内数である（⑫+⑬＋⑭）の量が⑩を超えています",1,0)</f>
        <v>0</v>
      </c>
      <c r="S54" s="471">
        <f>IF(ｽ.有害廃油!$AS$32="エラー !：⑩の内数である（⑫+⑬＋⑭）の量が⑩を超えています",1,0)</f>
        <v>0</v>
      </c>
      <c r="T54" s="471">
        <f>IF(ｾ.有害汚泥!$AS$32="エラー !：⑩の内数である（⑫+⑬＋⑭）の量が⑩を超えています",1,0)</f>
        <v>0</v>
      </c>
      <c r="U54" s="471">
        <f>IF(ｿ.有害廃酸!$AS$32="エラー !：⑩の内数である（⑫+⑬＋⑭）の量が⑩を超えています",1,0)</f>
        <v>0</v>
      </c>
      <c r="V54" s="471">
        <f>IF(ﾀ.有害廃ｱﾙｶﾘ!$AS$32="エラー !：⑩の内数である（⑫+⑬＋⑭）の量が⑩を超えています",1,0)</f>
        <v>0</v>
      </c>
      <c r="W54" s="471">
        <f>IF(ﾁ.廃水銀等!$AS$32="エラー !：⑩の内数である（⑫+⑬＋⑭）の量が⑩を超えています",1,0)</f>
        <v>0</v>
      </c>
    </row>
    <row r="55" spans="6:24" s="471" customFormat="1">
      <c r="G55" s="473">
        <f>IF(G9="0",+G19+G20,+G9+G19+G20)</f>
        <v>0</v>
      </c>
      <c r="H55" s="473">
        <f t="shared" ref="H55:V55" si="9">IF(H9="0",+H19+H20,+H9+H19+H20)</f>
        <v>1125</v>
      </c>
      <c r="I55" s="473">
        <f t="shared" si="9"/>
        <v>0</v>
      </c>
      <c r="J55" s="473">
        <f t="shared" si="9"/>
        <v>0</v>
      </c>
      <c r="K55" s="473">
        <f t="shared" si="9"/>
        <v>0</v>
      </c>
      <c r="L55" s="473">
        <f t="shared" si="9"/>
        <v>0</v>
      </c>
      <c r="M55" s="473">
        <f t="shared" si="9"/>
        <v>0</v>
      </c>
      <c r="N55" s="473">
        <f t="shared" si="9"/>
        <v>0</v>
      </c>
      <c r="O55" s="473">
        <f t="shared" si="9"/>
        <v>0</v>
      </c>
      <c r="P55" s="473">
        <f t="shared" si="9"/>
        <v>0</v>
      </c>
      <c r="Q55" s="473">
        <f t="shared" si="9"/>
        <v>0</v>
      </c>
      <c r="R55" s="473">
        <f t="shared" si="9"/>
        <v>0</v>
      </c>
      <c r="S55" s="473">
        <f t="shared" si="9"/>
        <v>0</v>
      </c>
      <c r="T55" s="473">
        <f t="shared" si="9"/>
        <v>0</v>
      </c>
      <c r="U55" s="473">
        <f t="shared" si="9"/>
        <v>0</v>
      </c>
      <c r="V55" s="473">
        <f t="shared" si="9"/>
        <v>0</v>
      </c>
      <c r="W55" s="473">
        <f>IF(W9="0",+W19+W20,+W9+W19+W20)</f>
        <v>0</v>
      </c>
      <c r="X55" s="474">
        <f>+X9+X19+X20</f>
        <v>1125</v>
      </c>
    </row>
    <row r="56" spans="6:24" s="471" customFormat="1" ht="13.5">
      <c r="F56" s="475"/>
    </row>
    <row r="57" spans="6:24" s="471" customFormat="1" ht="13.5">
      <c r="F57" s="475"/>
    </row>
    <row r="58" spans="6:24" s="471" customFormat="1" ht="13.5">
      <c r="F58" s="475"/>
    </row>
    <row r="59" spans="6:24" s="471" customFormat="1" ht="13.5">
      <c r="F59" s="475"/>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 年  6 月 28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横浜市戸塚区戸塚町407　戸塚工場</v>
      </c>
      <c r="K16" s="797"/>
      <c r="L16" s="798"/>
      <c r="M16" s="798"/>
      <c r="N16" s="798"/>
      <c r="O16" s="799"/>
    </row>
    <row r="17" spans="1:17" ht="26.25" customHeight="1">
      <c r="C17" s="233"/>
      <c r="D17" s="234"/>
      <c r="E17" s="234"/>
      <c r="F17" s="234"/>
      <c r="G17" s="234"/>
      <c r="H17" s="238" t="s">
        <v>7</v>
      </c>
      <c r="I17" s="238"/>
      <c r="J17" s="797" t="str">
        <f>+表紙!J40</f>
        <v>取締役　工場長　　野崎周作</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045-871-2511</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林精鋼株式会社　戸塚工場</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2507</v>
      </c>
      <c r="N25" s="827"/>
      <c r="O25" s="828"/>
    </row>
    <row r="26" spans="1:17" ht="21" customHeight="1">
      <c r="C26" s="800" t="s">
        <v>11</v>
      </c>
      <c r="D26" s="801"/>
      <c r="E26" s="802"/>
      <c r="F26" s="831" t="str">
        <f>+表紙!F49</f>
        <v>横浜市戸塚区戸塚町407</v>
      </c>
      <c r="G26" s="832"/>
      <c r="H26" s="832"/>
      <c r="I26" s="832"/>
      <c r="J26" s="832"/>
      <c r="K26" s="832"/>
      <c r="L26" s="128" t="s">
        <v>134</v>
      </c>
      <c r="M26" s="243"/>
      <c r="N26" s="779" t="str">
        <f>IF(+表紙!N49="","",+表紙!N49)</f>
        <v>045-871-2511</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Ｅ22－鉄鋼業</v>
      </c>
      <c r="G29" s="773"/>
      <c r="H29" s="773"/>
      <c r="I29" s="773"/>
      <c r="J29" s="359" t="s">
        <v>47</v>
      </c>
      <c r="K29" s="359"/>
      <c r="L29" s="781" t="str">
        <f>IF(+表紙!L52="","",+表紙!L52)</f>
        <v>E-223製鋼を行わない製造業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t="str">
        <f>IF(+表紙!F59="","",+表紙!F59)</f>
        <v>250名</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500</v>
      </c>
      <c r="I40" s="272" t="s">
        <v>4</v>
      </c>
      <c r="J40" s="493" t="s">
        <v>293</v>
      </c>
      <c r="K40" s="494"/>
      <c r="L40" s="495"/>
      <c r="M40" s="837">
        <f>+表紙!M63</f>
        <v>500</v>
      </c>
      <c r="N40" s="838">
        <f>+表紙!N63</f>
        <v>0</v>
      </c>
      <c r="O40" s="464" t="s">
        <v>4</v>
      </c>
    </row>
    <row r="41" spans="1:17" ht="30" customHeight="1">
      <c r="C41" s="836"/>
      <c r="D41" s="490" t="s">
        <v>289</v>
      </c>
      <c r="E41" s="491"/>
      <c r="F41" s="491"/>
      <c r="G41" s="492"/>
      <c r="H41" s="280" t="str">
        <f>+表紙!H64</f>
        <v>0</v>
      </c>
      <c r="I41" s="272" t="s">
        <v>4</v>
      </c>
      <c r="J41" s="493" t="s">
        <v>229</v>
      </c>
      <c r="K41" s="494"/>
      <c r="L41" s="495"/>
      <c r="M41" s="837" t="str">
        <f>+表紙!M64</f>
        <v>0</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517</v>
      </c>
      <c r="N46" s="335" t="s">
        <v>329</v>
      </c>
      <c r="O46" s="336"/>
    </row>
    <row r="47" spans="1:17" ht="17.25" customHeight="1">
      <c r="C47" s="337"/>
      <c r="D47" s="587"/>
      <c r="E47" s="588"/>
      <c r="F47" s="588"/>
      <c r="G47" s="588"/>
      <c r="H47" s="588"/>
      <c r="I47" s="589"/>
      <c r="J47" s="498" t="s">
        <v>413</v>
      </c>
      <c r="K47" s="499"/>
      <c r="L47" s="499"/>
      <c r="M47" s="339">
        <f>IF(表紙!M70="","",表紙!M70)</f>
        <v>625</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一部の取引先は電子になっているがまだまだ多くの取引先は紙ベースなので少しづつ電子に切り替えて行きたい。</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2024-07-02T02:17:44Z</dcterms:created>
  <dcterms:modified xsi:type="dcterms:W3CDTF">2024-09-09T10:02:08Z</dcterms:modified>
</cp:coreProperties>
</file>