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30" windowHeight="74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<sst xmlns="http://schemas.openxmlformats.org/spreadsheetml/2006/main" count="2761" uniqueCount="427">
  <si>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</si>
  <si>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</si>
  <si>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</si>
  <si>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</si>
  <si>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</si>
  <si>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</si>
  <si>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</si>
  <si>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</si>
  <si>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</si>
  <si>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</si>
  <si>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</si>
  <si>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</si>
  <si>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</si>
  <si>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</si>
  <si>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</si>
  <si>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</si>
  <si>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</si>
  <si>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</si>
  <si>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</si>
  <si>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</si>
  <si>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</si>
  <si>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</si>
  <si>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</si>
  <si>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</si>
  <si>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</si>
  <si>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</si>
  <si>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</si>
  <si>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</si>
  <si>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</si>
  <si>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</si>
  <si>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</si>
  <si>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</si>
  <si>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</si>
  <si>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</si>
  <si>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</si>
  <si>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</si>
  <si>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</si>
  <si>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</si>
  <si>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</si>
  <si>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</si>
  <si>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</si>
  <si>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</si>
  <si>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</si>
  <si>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</si>
  <si>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</si>
  <si>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</si>
  <si>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</si>
  <si>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</si>
  <si>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</si>
  <si>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</si>
  <si>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</si>
  <si>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</si>
  <si>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</si>
  <si>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</si>
  <si>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</si>
  <si>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</si>
  <si>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</si>
  <si>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</si>
  <si>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</si>
  <si>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</si>
  <si>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</si>
  <si>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</si>
  <si>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</si>
  <si>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</si>
  <si>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</si>
  <si>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</si>
  <si>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</si>
  <si>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</si>
  <si>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</si>
  <si>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</si>
  <si>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</si>
  <si>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</si>
  <si>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</si>
  <si>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</si>
  <si>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</si>
  <si>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</si>
  <si>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</si>
  <si>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</si>
  <si>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</si>
  <si>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</si>
  <si>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</si>
  <si>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</si>
  <si>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</si>
  <si>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</si>
  <si>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</si>
  <si>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</si>
  <si>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</si>
  <si>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</si>
  <si>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</si>
  <si>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</si>
  <si>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</si>
  <si>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</si>
  <si>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</si>
  <si>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</si>
  <si>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</si>
  <si>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</si>
  <si>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</si>
  <si>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</si>
  <si>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</si>
  <si>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</si>
  <si>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</si>
  <si>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</si>
  <si>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</si>
  <si>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</si>
  <si>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</si>
  <si>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</si>
  <si>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</si>
  <si>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</si>
  <si>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</si>
  <si>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</si>
  <si>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</si>
  <si>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</si>
  <si>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</si>
  <si>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</si>
  <si>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</si>
  <si>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</si>
  <si>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</si>
  <si>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</si>
  <si>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</si>
  <si>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</si>
  <si>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</si>
  <si>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</si>
  <si>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</si>
  <si>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</si>
  <si>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</si>
  <si>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</si>
  <si>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</si>
  <si>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</si>
  <si>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</si>
  <si>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</si>
  <si>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</si>
  <si>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</si>
  <si>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</si>
  <si>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</si>
  <si>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</si>
  <si>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</si>
  <si>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</si>
  <si>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</si>
  <si>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</si>
  <si>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</si>
  <si>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</si>
  <si>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</si>
  <si>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</si>
  <si>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</si>
  <si>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</si>
  <si>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</si>
  <si>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</si>
  <si>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</si>
  <si>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</si>
  <si>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</si>
  <si>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</si>
  <si>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</si>
  <si>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</si>
  <si>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</si>
  <si>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</si>
  <si>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</si>
  <si>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</si>
  <si>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</si>
  <si>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</si>
  <si>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</si>
  <si>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</si>
  <si>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</si>
  <si>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</si>
  <si>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</si>
  <si>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</si>
  <si>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</si>
  <si>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</si>
  <si>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</si>
  <si>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</si>
  <si>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</si>
  <si>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</si>
  <si>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</si>
  <si>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</si>
  <si>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</si>
  <si>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</si>
  <si>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</si>
  <si>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</si>
  <si>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</si>
  <si>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</si>
  <si>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</si>
  <si>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</si>
  <si>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</si>
  <si>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</si>
  <si>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</si>
  <si>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</si>
  <si>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</si>
  <si>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</si>
  <si>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</si>
  <si>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</si>
  <si>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</si>
  <si>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</si>
  <si>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</si>
  <si>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</si>
  <si>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</si>
  <si>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</si>
  <si>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</si>
  <si>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</si>
  <si>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</si>
  <si>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</si>
  <si>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</si>
  <si>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</si>
  <si>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</si>
  <si>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</si>
  <si>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</si>
  <si>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</si>
  <si>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</si>
  <si>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</si>
  <si>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</si>
  <si>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</si>
  <si>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</si>
  <si>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</si>
  <si>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</si>
  <si>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</si>
  <si>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</si>
  <si>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</si>
  <si>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</si>
  <si>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</si>
  <si>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</si>
  <si>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</si>
  <si>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</si>
  <si>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</si>
  <si>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</si>
  <si>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</si>
  <si>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</si>
  <si>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</si>
  <si>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</si>
  <si>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</si>
  <si>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</si>
  <si>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</si>
  <si>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</si>
  <si>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</si>
  <si>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</si>
  <si>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</si>
  <si>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</si>
  <si>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</si>
  <si>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</si>
  <si>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</si>
  <si>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</si>
  <si>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</si>
  <si>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</si>
  <si>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</si>
  <si>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</si>
  <si>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</si>
  <si>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</si>
  <si>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</si>
  <si>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</si>
  <si>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</si>
  <si>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</si>
  <si>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</si>
  <si>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</si>
  <si>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</si>
  <si>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</si>
  <si>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</si>
  <si>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</si>
  <si>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</si>
  <si>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</si>
  <si>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</si>
  <si>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</si>
  <si>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</si>
  <si>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</si>
  <si>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</si>
  <si>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</si>
  <si>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</si>
  <si>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</si>
  <si>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</si>
  <si>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</si>
  <si>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</si>
  <si>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</si>
  <si>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</si>
  <si>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</si>
  <si>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</si>
  <si>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</si>
  <si>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</si>
  <si>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</si>
  <si>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</si>
  <si>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</si>
  <si>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</si>
  <si>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</si>
  <si>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</si>
  <si>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</si>
  <si>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</si>
  <si>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</si>
  <si>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</si>
  <si>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</si>
  <si>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</si>
  <si>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</si>
  <si>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</si>
  <si>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</si>
  <si>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</si>
  <si>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</si>
  <si>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</si>
  <si>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</si>
  <si>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</si>
  <si>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</si>
  <si>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</si>
  <si>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</si>
  <si>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</si>
  <si>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</si>
  <si>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</si>
  <si>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</si>
  <si>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</si>
  <si>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</si>
  <si>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</si>
  <si>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</si>
  <si>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</si>
  <si>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</si>
  <si>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</si>
  <si>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</si>
  <si>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</si>
  <si>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</si>
  <si>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</si>
  <si>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</si>
  <si>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</si>
  <si>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</si>
  <si>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</si>
  <si>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</si>
  <si>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</si>
  <si>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</si>
  <si>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</si>
  <si>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</si>
  <si>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</si>
  <si>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</si>
  <si>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</si>
  <si>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</si>
  <si>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</si>
  <si>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</si>
  <si>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</si>
  <si>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</si>
  <si>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</si>
  <si>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</si>
  <si>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</si>
  <si>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</si>
  <si>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</si>
  <si>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</si>
  <si>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</si>
  <si>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</si>
  <si>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</si>
  <si>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</si>
  <si>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</si>
  <si>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</si>
  <si>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</si>
  <si>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</si>
  <si>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</si>
  <si>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</si>
  <si>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</si>
  <si>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</si>
  <si>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</si>
  <si>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</si>
  <si>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</si>
  <si>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</si>
  <si>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</si>
  <si>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</si>
  <si>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</si>
  <si>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</si>
  <si>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</si>
  <si>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</si>
  <si>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</si>
  <si>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</si>
  <si>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</si>
  <si>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</si>
  <si>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</si>
  <si>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</si>
  <si>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</si>
  <si>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</si>
  <si>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</si>
  <si>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</si>
  <si>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</si>
  <si>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</si>
  <si>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</si>
  <si>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</si>
  <si>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</si>
  <si>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</si>
  <si>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</si>
  <si>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</si>
  <si>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</si>
  <si>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</si>
  <si>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</si>
  <si>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</si>
  <si>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</si>
  <si>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</si>
  <si>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</si>
  <si>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</si>
  <si>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</si>
  <si>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</si>
  <si>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</si>
  <si>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</si>
  <si>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</si>
  <si>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</si>
  <si>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</si>
  <si>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</si>
  <si>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</si>
  <si>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</si>
  <si>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</si>
  <si>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</si>
  <si>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</si>
  <si>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</si>
  <si>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</si>
  <si>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</si>
  <si>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</si>
  <si>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</si>
  <si>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</si>
  <si>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</si>
  <si>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</si>
  <si>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</si>
  <si>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</si>
  <si>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</si>
  <si>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</si>
  <si>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</si>
  <si>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</si>
  <si>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</si>
  <si>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</si>
  <si>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</si>
  <si>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</si>
  <si>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</si>
  <si>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</si>
  <si>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</si>
  <si>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</si>
  <si>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</si>
  <si>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</si>
  <si>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東京都目黒区東が丘２－５－２１</t>
    <phoneticPr fontId="3"/>
  </si>
  <si>
    <t>独立行政法人国立病院機構　
理事長　新井　一弘</t>
    <rPh sb="18" eb="20">
      <t>アライ</t>
    </rPh>
    <rPh sb="21" eb="22">
      <t>イチ</t>
    </rPh>
    <rPh sb="22" eb="23">
      <t>ヒロシ</t>
    </rPh>
    <phoneticPr fontId="3"/>
  </si>
  <si>
    <t>令和   ６ 年   ９月   １３日</t>
    <phoneticPr fontId="3"/>
  </si>
  <si>
    <t>独立行政法人国立病院機構横浜医療センター</t>
    <phoneticPr fontId="3"/>
  </si>
  <si>
    <t>横浜市戸塚区原宿3-60-2</t>
    <phoneticPr fontId="3"/>
  </si>
  <si>
    <t>病院</t>
    <rPh sb="0" eb="2">
      <t>ビョウイン</t>
    </rPh>
    <phoneticPr fontId="3"/>
  </si>
  <si>
    <t>感染性廃棄物→焼却（中間処理方法）→埋立（最終処分）
引火性廃油→焼却（中間処理方法）→焼却（最終処分）</t>
    <phoneticPr fontId="3"/>
  </si>
  <si>
    <t>【廃棄物管理責任者】
－【特管産廃管理者】感染性廃棄物、廃液
－【廃棄物管理者】廃棄物発生場所（各診療科、看護部、中央診療部門、管理部門）
－【廃棄物管理者】廃棄物運搬保管、滅菌処理設備の運転管理
－【廃棄物管理者】業者への処理委託、マニュフェスト運用当の事務処理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</si>
</sst>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6" zoomScaleNormal="100" zoomScaleSheetLayoutView="100" workbookViewId="0">
      <selection activeCell="K90" sqref="K90:O90"/>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421</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41</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419</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420</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422</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2509</v>
      </c>
      <c r="Q49" s="702"/>
      <c r="R49" s="702"/>
      <c r="S49" s="702"/>
      <c r="T49" s="702"/>
      <c r="U49" s="703"/>
    </row>
    <row r="50" spans="3:23" ht="26.25" customHeight="1">
      <c r="C50" s="662" t="s">
        <v>11</v>
      </c>
      <c r="D50" s="714"/>
      <c r="E50" s="715"/>
      <c r="F50" s="613" t="s">
        <v>423</v>
      </c>
      <c r="G50" s="614"/>
      <c r="H50" s="614"/>
      <c r="I50" s="614"/>
      <c r="J50" s="614"/>
      <c r="K50" s="614"/>
      <c r="L50" s="614"/>
      <c r="M50" s="614"/>
      <c r="N50" s="568" t="s">
        <v>131</v>
      </c>
      <c r="O50" s="572"/>
      <c r="P50" s="572"/>
      <c r="Q50" s="704"/>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126</v>
      </c>
      <c r="G54" s="695"/>
      <c r="H54" s="695"/>
      <c r="I54" s="695"/>
      <c r="J54" s="695"/>
      <c r="K54" s="695"/>
      <c r="L54" s="33" t="s">
        <v>48</v>
      </c>
      <c r="M54" s="33"/>
      <c r="N54" s="696" t="s">
        <v>424</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v>490</v>
      </c>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c r="G61" s="754"/>
      <c r="H61" s="754"/>
      <c r="I61" s="754"/>
      <c r="J61" s="754"/>
      <c r="K61" s="754"/>
      <c r="L61" s="754"/>
      <c r="M61" s="754"/>
      <c r="N61" s="754"/>
      <c r="O61" s="754"/>
      <c r="P61" s="754"/>
      <c r="Q61" s="754"/>
      <c r="R61" s="754"/>
      <c r="S61" s="754"/>
      <c r="T61" s="754"/>
      <c r="U61" s="755"/>
      <c r="W61" s="29"/>
    </row>
    <row r="62" spans="3:23" ht="13.9" customHeight="1">
      <c r="C62" s="573"/>
      <c r="D62" s="554"/>
      <c r="E62" s="496"/>
      <c r="F62" s="642" t="s">
        <v>425</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7"/>
      <c r="F64" s="645"/>
      <c r="G64" s="646"/>
      <c r="H64" s="646"/>
      <c r="I64" s="646"/>
      <c r="J64" s="646"/>
      <c r="K64" s="646"/>
      <c r="L64" s="646"/>
      <c r="M64" s="646"/>
      <c r="N64" s="646"/>
      <c r="O64" s="646"/>
      <c r="P64" s="646"/>
      <c r="Q64" s="646"/>
      <c r="R64" s="646"/>
      <c r="S64" s="646"/>
      <c r="T64" s="646"/>
      <c r="U64" s="647"/>
      <c r="W64" s="29"/>
    </row>
    <row r="65" spans="3:23" ht="13.9" customHeight="1">
      <c r="C65" s="573"/>
      <c r="D65" s="555"/>
      <c r="E65" s="757"/>
      <c r="F65" s="645"/>
      <c r="G65" s="646"/>
      <c r="H65" s="646"/>
      <c r="I65" s="646"/>
      <c r="J65" s="646"/>
      <c r="K65" s="646"/>
      <c r="L65" s="646"/>
      <c r="M65" s="646"/>
      <c r="N65" s="646"/>
      <c r="O65" s="646"/>
      <c r="P65" s="646"/>
      <c r="Q65" s="646"/>
      <c r="R65" s="646"/>
      <c r="S65" s="646"/>
      <c r="T65" s="646"/>
      <c r="U65" s="647"/>
      <c r="W65" s="29"/>
    </row>
    <row r="66" spans="3:23" ht="13.9" customHeight="1">
      <c r="C66" s="573"/>
      <c r="D66" s="555"/>
      <c r="E66" s="757"/>
      <c r="F66" s="645"/>
      <c r="G66" s="646"/>
      <c r="H66" s="646"/>
      <c r="I66" s="646"/>
      <c r="J66" s="646"/>
      <c r="K66" s="646"/>
      <c r="L66" s="646"/>
      <c r="M66" s="646"/>
      <c r="N66" s="646"/>
      <c r="O66" s="646"/>
      <c r="P66" s="646"/>
      <c r="Q66" s="646"/>
      <c r="R66" s="646"/>
      <c r="S66" s="646"/>
      <c r="T66" s="646"/>
      <c r="U66" s="647"/>
      <c r="W66" s="29"/>
    </row>
    <row r="67" spans="3:23" ht="13.9" customHeight="1">
      <c r="C67" s="573"/>
      <c r="D67" s="555"/>
      <c r="E67" s="757"/>
      <c r="F67" s="645"/>
      <c r="G67" s="646"/>
      <c r="H67" s="646"/>
      <c r="I67" s="646"/>
      <c r="J67" s="646"/>
      <c r="K67" s="646"/>
      <c r="L67" s="646"/>
      <c r="M67" s="646"/>
      <c r="N67" s="646"/>
      <c r="O67" s="646"/>
      <c r="P67" s="646"/>
      <c r="Q67" s="646"/>
      <c r="R67" s="646"/>
      <c r="S67" s="646"/>
      <c r="T67" s="646"/>
      <c r="U67" s="647"/>
      <c r="W67" s="29"/>
    </row>
    <row r="68" spans="3:23" ht="13.9"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3.9" customHeight="1">
      <c r="C69" s="573"/>
      <c r="D69" s="760"/>
      <c r="E69" s="759"/>
      <c r="F69" s="645"/>
      <c r="G69" s="646"/>
      <c r="H69" s="646"/>
      <c r="I69" s="646"/>
      <c r="J69" s="646"/>
      <c r="K69" s="646"/>
      <c r="L69" s="646"/>
      <c r="M69" s="646"/>
      <c r="N69" s="646"/>
      <c r="O69" s="646"/>
      <c r="P69" s="646"/>
      <c r="Q69" s="646"/>
      <c r="R69" s="646"/>
      <c r="S69" s="646"/>
      <c r="T69" s="646"/>
      <c r="U69" s="647"/>
      <c r="W69" s="29"/>
    </row>
    <row r="70" spans="3:23" ht="13.9" customHeight="1">
      <c r="C70" s="573"/>
      <c r="D70" s="760"/>
      <c r="E70" s="759"/>
      <c r="F70" s="645"/>
      <c r="G70" s="646"/>
      <c r="H70" s="646"/>
      <c r="I70" s="646"/>
      <c r="J70" s="646"/>
      <c r="K70" s="646"/>
      <c r="L70" s="646"/>
      <c r="M70" s="646"/>
      <c r="N70" s="646"/>
      <c r="O70" s="646"/>
      <c r="P70" s="646"/>
      <c r="Q70" s="646"/>
      <c r="R70" s="646"/>
      <c r="S70" s="646"/>
      <c r="T70" s="646"/>
      <c r="U70" s="647"/>
      <c r="W70" s="29"/>
    </row>
    <row r="71" spans="3:23" ht="13.9" customHeight="1">
      <c r="C71" s="573"/>
      <c r="D71" s="760"/>
      <c r="E71" s="759"/>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426</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2</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196.07</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3.9"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5"/>
      <c r="D94" s="657"/>
      <c r="E94" s="722"/>
      <c r="F94" s="618"/>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3.9"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2</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196.07</v>
      </c>
      <c r="L105" s="733"/>
      <c r="M105" s="733"/>
      <c r="N105" s="733"/>
      <c r="O105" s="733"/>
      <c r="P105" s="584" t="s">
        <v>211</v>
      </c>
      <c r="Q105" s="730"/>
      <c r="R105" s="730"/>
      <c r="S105" s="730"/>
      <c r="T105" s="730"/>
      <c r="U105" s="731"/>
      <c r="V105" s="400"/>
      <c r="W105" s="400"/>
      <c r="X105" s="108"/>
      <c r="Y105" s="21"/>
      <c r="BC105" s="48"/>
      <c r="BD105" s="48"/>
    </row>
    <row r="106" spans="1:56" ht="13.9"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6"/>
      <c r="D109" s="725"/>
      <c r="E109" s="660"/>
      <c r="F109" s="618"/>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3.9"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t="str">
        <f>+別紙!X10</f>
        <v>0</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3.9"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8"/>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0</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7.9" customHeight="1">
      <c r="C158" s="201"/>
      <c r="D158" s="671"/>
      <c r="E158" s="660"/>
      <c r="F158" s="735" t="s">
        <v>312</v>
      </c>
      <c r="G158" s="736"/>
      <c r="H158" s="736"/>
      <c r="I158" s="736"/>
      <c r="J158" s="736"/>
      <c r="K158" s="739" t="str">
        <f>+別紙!X12</f>
        <v>0</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7.9"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3.9"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8"/>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3" t="s">
        <v>188</v>
      </c>
      <c r="G208" s="764"/>
      <c r="H208" s="764"/>
      <c r="I208" s="764"/>
      <c r="J208" s="764"/>
      <c r="K208" s="742">
        <f>+別紙!X14</f>
        <v>196.07</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15" customHeight="1">
      <c r="C209" s="201"/>
      <c r="D209" s="671"/>
      <c r="E209" s="660"/>
      <c r="F209" s="324"/>
      <c r="G209" s="761" t="s">
        <v>164</v>
      </c>
      <c r="H209" s="762"/>
      <c r="I209" s="762"/>
      <c r="J209" s="762"/>
      <c r="K209" s="742">
        <f>+別紙!X15</f>
        <v>196.07</v>
      </c>
      <c r="L209" s="742"/>
      <c r="M209" s="742"/>
      <c r="N209" s="742"/>
      <c r="O209" s="742"/>
      <c r="P209" s="548" t="s">
        <v>13</v>
      </c>
      <c r="Q209" s="768"/>
      <c r="R209" s="769"/>
      <c r="S209" s="769"/>
      <c r="T209" s="769"/>
      <c r="U209" s="770"/>
      <c r="V209" s="381"/>
      <c r="W209" s="381"/>
      <c r="X209" s="180"/>
      <c r="Y209" s="416"/>
      <c r="Z209" s="416"/>
      <c r="AA209" s="416"/>
      <c r="BC209" s="48"/>
      <c r="BD209" s="48"/>
    </row>
    <row r="210" spans="3:56" ht="43.15" customHeight="1">
      <c r="C210" s="201"/>
      <c r="D210" s="671"/>
      <c r="E210" s="660"/>
      <c r="F210" s="324"/>
      <c r="G210" s="761" t="s">
        <v>165</v>
      </c>
      <c r="H210" s="762"/>
      <c r="I210" s="762"/>
      <c r="J210" s="762"/>
      <c r="K210" s="742" t="str">
        <f>+別紙!X16</f>
        <v>0</v>
      </c>
      <c r="L210" s="742"/>
      <c r="M210" s="742"/>
      <c r="N210" s="742"/>
      <c r="O210" s="742"/>
      <c r="P210" s="548" t="s">
        <v>13</v>
      </c>
      <c r="Q210" s="768"/>
      <c r="R210" s="769"/>
      <c r="S210" s="769"/>
      <c r="T210" s="769"/>
      <c r="U210" s="770"/>
      <c r="V210" s="381"/>
      <c r="W210" s="381"/>
      <c r="X210" s="180"/>
      <c r="Y210" s="416"/>
      <c r="Z210" s="416"/>
      <c r="AA210" s="416"/>
      <c r="BC210" s="48"/>
      <c r="BD210" s="48"/>
    </row>
    <row r="211" spans="3:56" ht="43.15" customHeight="1">
      <c r="C211" s="201"/>
      <c r="D211" s="671"/>
      <c r="E211" s="660"/>
      <c r="F211" s="324"/>
      <c r="G211" s="761" t="s">
        <v>374</v>
      </c>
      <c r="H211" s="762"/>
      <c r="I211" s="762"/>
      <c r="J211" s="762"/>
      <c r="K211" s="742" t="str">
        <f>+別紙!X17</f>
        <v>0</v>
      </c>
      <c r="L211" s="742"/>
      <c r="M211" s="742"/>
      <c r="N211" s="742"/>
      <c r="O211" s="742"/>
      <c r="P211" s="548" t="s">
        <v>13</v>
      </c>
      <c r="Q211" s="768"/>
      <c r="R211" s="769"/>
      <c r="S211" s="769"/>
      <c r="T211" s="769"/>
      <c r="U211" s="770"/>
      <c r="V211" s="381"/>
      <c r="W211" s="381"/>
      <c r="X211" s="180"/>
      <c r="Y211" s="416"/>
      <c r="Z211" s="416"/>
      <c r="AA211" s="416"/>
      <c r="BC211" s="48"/>
      <c r="BD211" s="48"/>
    </row>
    <row r="212" spans="3:56" ht="43.15" customHeight="1">
      <c r="C212" s="201"/>
      <c r="D212" s="671"/>
      <c r="E212" s="660"/>
      <c r="F212" s="325"/>
      <c r="G212" s="761" t="s">
        <v>375</v>
      </c>
      <c r="H212" s="762"/>
      <c r="I212" s="762"/>
      <c r="J212" s="762"/>
      <c r="K212" s="742">
        <f>+別紙!X18</f>
        <v>196.07</v>
      </c>
      <c r="L212" s="742"/>
      <c r="M212" s="742"/>
      <c r="N212" s="742"/>
      <c r="O212" s="742"/>
      <c r="P212" s="548" t="s">
        <v>13</v>
      </c>
      <c r="Q212" s="771"/>
      <c r="R212" s="772"/>
      <c r="S212" s="772"/>
      <c r="T212" s="772"/>
      <c r="U212" s="773"/>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196.07</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0</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0</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0</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196.07</v>
      </c>
      <c r="N241" s="798"/>
      <c r="O241" s="798"/>
      <c r="P241" s="798"/>
      <c r="Q241" s="798"/>
      <c r="R241" s="798"/>
      <c r="S241" s="798"/>
      <c r="T241" s="488" t="s">
        <v>364</v>
      </c>
      <c r="U241" s="491"/>
      <c r="V241" s="483"/>
      <c r="W241" s="416"/>
      <c r="X241" s="416"/>
      <c r="Y241" s="416"/>
      <c r="Z241" s="425"/>
      <c r="AA241" s="425"/>
    </row>
    <row r="242" spans="1:54" ht="13.9"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0.9"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R16" zoomScaleNormal="100" workbookViewId="0">
      <selection activeCell="Z30" sqref="Z30:AD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独立行政法人国立病院機構横浜医療センター</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2.57</v>
      </c>
      <c r="G12" s="812"/>
      <c r="H12" s="62" t="s">
        <v>225</v>
      </c>
      <c r="I12" s="63"/>
      <c r="J12" s="64"/>
      <c r="K12" s="63"/>
      <c r="L12" s="825"/>
      <c r="M12" s="65"/>
      <c r="O12" s="821"/>
      <c r="P12" s="874"/>
      <c r="Q12" s="874"/>
      <c r="R12" s="874"/>
      <c r="S12" s="62" t="s">
        <v>22</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225</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2.57</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2.57</v>
      </c>
      <c r="P27" s="841"/>
      <c r="Q27" s="841"/>
      <c r="R27" s="841"/>
      <c r="S27" s="54" t="s">
        <v>38</v>
      </c>
      <c r="T27" s="75"/>
      <c r="U27" s="75"/>
      <c r="X27" s="73" t="s">
        <v>39</v>
      </c>
      <c r="Y27" s="76"/>
      <c r="AG27" s="63"/>
      <c r="AH27" s="63"/>
      <c r="AI27" s="63"/>
      <c r="AJ27" s="63"/>
      <c r="AK27" s="811">
        <f>+AG18+O27</f>
        <v>2.57</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2.57</v>
      </c>
      <c r="G29" s="802"/>
      <c r="H29" s="221" t="s">
        <v>155</v>
      </c>
      <c r="L29" s="814"/>
      <c r="O29" s="66"/>
      <c r="P29" s="149"/>
      <c r="Q29" s="61" t="s">
        <v>141</v>
      </c>
      <c r="R29" s="823" t="s">
        <v>33</v>
      </c>
      <c r="S29" s="845"/>
      <c r="T29" s="845"/>
      <c r="U29" s="846"/>
      <c r="V29" s="58"/>
      <c r="W29" s="77"/>
      <c r="X29" s="876" t="s">
        <v>227</v>
      </c>
      <c r="Y29" s="877"/>
      <c r="Z29" s="803">
        <v>2.57</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2.57</v>
      </c>
      <c r="G30" s="802"/>
      <c r="H30" s="221" t="s">
        <v>155</v>
      </c>
      <c r="L30" s="814"/>
      <c r="O30" s="66"/>
      <c r="Q30" s="816">
        <f>+ROUND(Z28,2)+ROUND(Z29,2)+ROUND(Z30,2)</f>
        <v>2.57</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2.57</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1"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3" zoomScaleNormal="100" workbookViewId="0">
      <selection activeCell="C18" sqref="C18"/>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3" zoomScaleNormal="100" workbookViewId="0">
      <selection activeCell="Z30" sqref="Z30:AD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193.5</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193.5</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193.5</v>
      </c>
      <c r="P27" s="841"/>
      <c r="Q27" s="841"/>
      <c r="R27" s="841"/>
      <c r="S27" s="54" t="s">
        <v>38</v>
      </c>
      <c r="T27" s="75"/>
      <c r="U27" s="75"/>
      <c r="X27" s="73" t="s">
        <v>39</v>
      </c>
      <c r="Y27" s="76"/>
      <c r="AG27" s="63"/>
      <c r="AH27" s="63"/>
      <c r="AI27" s="63"/>
      <c r="AJ27" s="63"/>
      <c r="AK27" s="811">
        <f>+AG18+O27</f>
        <v>193.5</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193.5</v>
      </c>
      <c r="G29" s="802"/>
      <c r="H29" s="221" t="s">
        <v>155</v>
      </c>
      <c r="L29" s="814"/>
      <c r="O29" s="66"/>
      <c r="P29" s="149"/>
      <c r="Q29" s="61" t="s">
        <v>142</v>
      </c>
      <c r="R29" s="823" t="s">
        <v>33</v>
      </c>
      <c r="S29" s="845"/>
      <c r="T29" s="845"/>
      <c r="U29" s="846"/>
      <c r="V29" s="58"/>
      <c r="W29" s="77"/>
      <c r="X29" s="876" t="s">
        <v>227</v>
      </c>
      <c r="Y29" s="877"/>
      <c r="Z29" s="803">
        <v>193.5</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193.5</v>
      </c>
      <c r="G30" s="802"/>
      <c r="H30" s="221" t="s">
        <v>155</v>
      </c>
      <c r="L30" s="814"/>
      <c r="O30" s="66"/>
      <c r="Q30" s="816">
        <f>+ROUND(Z28,2)+ROUND(Z29,2)+ROUND(Z30,2)</f>
        <v>193.5</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193.5</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21"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zoomScaleNormal="100" workbookViewId="0">
      <selection activeCell="P33" sqref="P33"/>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 ref="F31:G31"/>
    <mergeCell ref="F29:G29"/>
    <mergeCell ref="AF32:AI34"/>
    <mergeCell ref="Z28:AD28"/>
    <mergeCell ref="AK31:AP31"/>
    <mergeCell ref="AJ32:AN34"/>
    <mergeCell ref="F25:G25"/>
    <mergeCell ref="Q33:T33"/>
    <mergeCell ref="Z32:AE34"/>
    <mergeCell ref="AK30:AN30"/>
    <mergeCell ref="O27:R27"/>
    <mergeCell ref="F26:G26"/>
    <mergeCell ref="R29:U29"/>
    <mergeCell ref="P26:S26"/>
    <mergeCell ref="O24:R24"/>
    <mergeCell ref="O22:U22"/>
    <mergeCell ref="AN20:AO20"/>
    <mergeCell ref="Z29:AD29"/>
    <mergeCell ref="X29:Y29"/>
    <mergeCell ref="AN17:AO17"/>
    <mergeCell ref="AL29:AO29"/>
    <mergeCell ref="X18:Z18"/>
    <mergeCell ref="X30:Y30"/>
    <mergeCell ref="AK27:AN27"/>
    <mergeCell ref="AL26:AO26"/>
    <mergeCell ref="Y17:AA17"/>
    <mergeCell ref="X28:Y28"/>
    <mergeCell ref="Z30:AD30"/>
    <mergeCell ref="Y20:AA20"/>
    <mergeCell ref="O15:R15"/>
    <mergeCell ref="AH17:AK17"/>
    <mergeCell ref="AD17:AD21"/>
    <mergeCell ref="AG18:AJ18"/>
    <mergeCell ref="X21:Z21"/>
    <mergeCell ref="AG15:AL15"/>
    <mergeCell ref="O21:R21"/>
    <mergeCell ref="P20:S20"/>
    <mergeCell ref="AR16:AS16"/>
    <mergeCell ref="AR17:AS17"/>
    <mergeCell ref="AR27:AT27"/>
    <mergeCell ref="AR18:AS18"/>
    <mergeCell ref="AR31:AT31"/>
    <mergeCell ref="AS29:AU30"/>
    <mergeCell ref="AR29:AR30"/>
    <mergeCell ref="AS26:AU26"/>
    <mergeCell ref="AR24:AT24"/>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R32:U32"/>
    <mergeCell ref="Q30:T30"/>
    <mergeCell ref="F30:G30"/>
    <mergeCell ref="F32:G32"/>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F15:G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6"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 ref="F31:G31"/>
    <mergeCell ref="F29:G29"/>
    <mergeCell ref="AF32:AI34"/>
    <mergeCell ref="Z28:AD28"/>
    <mergeCell ref="AK31:AP31"/>
    <mergeCell ref="AJ32:AN34"/>
    <mergeCell ref="F25:G25"/>
    <mergeCell ref="Q33:T33"/>
    <mergeCell ref="Z32:AE34"/>
    <mergeCell ref="AK30:AN30"/>
    <mergeCell ref="O27:R27"/>
    <mergeCell ref="F26:G26"/>
    <mergeCell ref="R29:U29"/>
    <mergeCell ref="P26:S26"/>
    <mergeCell ref="O24:R24"/>
    <mergeCell ref="O22:U22"/>
    <mergeCell ref="AN20:AO20"/>
    <mergeCell ref="Z29:AD29"/>
    <mergeCell ref="X29:Y29"/>
    <mergeCell ref="AN17:AO17"/>
    <mergeCell ref="AL29:AO29"/>
    <mergeCell ref="X18:Z18"/>
    <mergeCell ref="X30:Y30"/>
    <mergeCell ref="AK27:AN27"/>
    <mergeCell ref="AL26:AO26"/>
    <mergeCell ref="Y17:AA17"/>
    <mergeCell ref="X28:Y28"/>
    <mergeCell ref="Z30:AD30"/>
    <mergeCell ref="Y20:AA20"/>
    <mergeCell ref="O15:R15"/>
    <mergeCell ref="AH17:AK17"/>
    <mergeCell ref="AD17:AD21"/>
    <mergeCell ref="AG18:AJ18"/>
    <mergeCell ref="X21:Z21"/>
    <mergeCell ref="AG15:AL15"/>
    <mergeCell ref="O21:R21"/>
    <mergeCell ref="P20:S20"/>
    <mergeCell ref="AR16:AS16"/>
    <mergeCell ref="AR17:AS17"/>
    <mergeCell ref="AR27:AT27"/>
    <mergeCell ref="AR18:AS18"/>
    <mergeCell ref="AR31:AT31"/>
    <mergeCell ref="AS29:AU30"/>
    <mergeCell ref="AR29:AR30"/>
    <mergeCell ref="AS26:AU26"/>
    <mergeCell ref="AR24:AT24"/>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R32:U32"/>
    <mergeCell ref="Q30:T30"/>
    <mergeCell ref="F30:G30"/>
    <mergeCell ref="F32:G32"/>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F15:G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AL26:AO26"/>
    <mergeCell ref="Y17:AA17"/>
    <mergeCell ref="Z28:AD28"/>
    <mergeCell ref="P14:S14"/>
    <mergeCell ref="O27:R27"/>
    <mergeCell ref="P26:S26"/>
    <mergeCell ref="O21:R21"/>
    <mergeCell ref="AK27:AN27"/>
    <mergeCell ref="AK31:AP31"/>
    <mergeCell ref="R29:U29"/>
    <mergeCell ref="AF32:AI34"/>
    <mergeCell ref="AJ32:AN34"/>
    <mergeCell ref="T23:W23"/>
    <mergeCell ref="P20:S20"/>
    <mergeCell ref="Q33:T33"/>
    <mergeCell ref="Z29:AD29"/>
    <mergeCell ref="Z30:AD30"/>
    <mergeCell ref="X28:Y28"/>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21"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zoomScaleNormal="100" workbookViewId="0">
      <selection activeCell="J10" sqref="J1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独立行政法人国立病院機構横浜医療センター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1"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3" zoomScale="70" zoomScaleNormal="70" workbookViewId="0">
      <selection activeCell="J19" sqref="J19"/>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t="str">
        <f>+表紙!T29</f>
        <v/>
      </c>
    </row>
    <row r="6" spans="2:24" s="19" customFormat="1" ht="15" customHeight="1" thickBot="1">
      <c r="B6" s="169" t="s">
        <v>362</v>
      </c>
      <c r="C6" s="169"/>
      <c r="D6" s="169"/>
      <c r="E6" s="169"/>
      <c r="F6" s="169"/>
      <c r="G6" s="169"/>
      <c r="H6" s="169"/>
      <c r="I6" s="169"/>
      <c r="J6" s="169"/>
      <c r="K6" s="169"/>
      <c r="L6" s="98"/>
      <c r="M6" s="917"/>
      <c r="N6" s="917"/>
      <c r="O6" s="98" t="s">
        <v>78</v>
      </c>
      <c r="P6" s="911" t="str">
        <f>+表紙!F48</f>
        <v>独立行政法人国立病院機構横浜医療センター</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IF(OR(ｱ.特管廃油!F24&gt;0,ｱ.特管廃油!F24&lt;0),ｱ.特管廃油!F24,IF(G$19&gt;0,"0",0))</f>
        <v>2.57</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193.5</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196.07</v>
      </c>
    </row>
    <row r="10" spans="2:24" ht="24" customHeight="1">
      <c r="B10" s="173" t="s">
        <v>365</v>
      </c>
      <c r="C10" s="912" t="s">
        <v>213</v>
      </c>
      <c r="D10" s="912"/>
      <c r="E10" s="912"/>
      <c r="F10" s="913"/>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8" t="s">
        <v>214</v>
      </c>
      <c r="D11" s="918"/>
      <c r="E11" s="918"/>
      <c r="F11" s="919"/>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2" t="s">
        <v>216</v>
      </c>
      <c r="D13" s="923"/>
      <c r="E13" s="923"/>
      <c r="F13" s="924"/>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IF(OR(ｱ.特管廃油!F29&gt;0,ｱ.特管廃油!F29&lt;0),ｱ.特管廃油!F29,IF(G$19&gt;0,"0",0))</f>
        <v>2.57</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193.5</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196.07</v>
      </c>
    </row>
    <row r="15" spans="2:24" ht="24" customHeight="1">
      <c r="B15" s="173" t="s">
        <v>168</v>
      </c>
      <c r="C15" s="918" t="s">
        <v>218</v>
      </c>
      <c r="D15" s="918"/>
      <c r="E15" s="918"/>
      <c r="F15" s="919"/>
      <c r="G15" s="507">
        <f>IF(OR(ｱ.特管廃油!F30&gt;0,ｱ.特管廃油!F30&lt;0),ｱ.特管廃油!F30,IF(G$19&gt;0,"0",0))</f>
        <v>2.57</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193.5</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196.07</v>
      </c>
    </row>
    <row r="16" spans="2:24" ht="24" customHeight="1">
      <c r="B16" s="173" t="s">
        <v>169</v>
      </c>
      <c r="C16" s="918" t="s">
        <v>219</v>
      </c>
      <c r="D16" s="918"/>
      <c r="E16" s="918"/>
      <c r="F16" s="919"/>
      <c r="G16" s="507" t="str">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8" t="s">
        <v>374</v>
      </c>
      <c r="D17" s="918"/>
      <c r="E17" s="918"/>
      <c r="F17" s="919"/>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0" t="s">
        <v>400</v>
      </c>
      <c r="E18" s="920"/>
      <c r="F18" s="921"/>
      <c r="G18" s="509">
        <f>IF(OR(ｱ.特管廃油!F33&gt;0,ｱ.特管廃油!F33&lt;0),ｱ.特管廃油!F33,IF(G$19&gt;0,"0",0))</f>
        <v>2.57</v>
      </c>
      <c r="H18" s="509">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193.5</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f t="shared" si="0"/>
        <v>196.07</v>
      </c>
    </row>
    <row r="19" spans="2:24" ht="24" customHeight="1" thickTop="1">
      <c r="B19" s="170"/>
      <c r="C19" s="175" t="s">
        <v>340</v>
      </c>
      <c r="D19" s="931" t="s">
        <v>341</v>
      </c>
      <c r="E19" s="931"/>
      <c r="F19" s="932"/>
      <c r="G19" s="502">
        <f t="shared" ref="G19:V19" si="1">+G37+G25+G23+G22+G21-G20</f>
        <v>2.57</v>
      </c>
      <c r="H19" s="502">
        <f t="shared" si="1"/>
        <v>0</v>
      </c>
      <c r="I19" s="502">
        <f t="shared" si="1"/>
        <v>0</v>
      </c>
      <c r="J19" s="502">
        <f t="shared" si="1"/>
        <v>193.5</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196.07</v>
      </c>
    </row>
    <row r="20" spans="2:24" ht="24" customHeight="1" thickBot="1">
      <c r="B20" s="171"/>
      <c r="C20" s="245" t="s">
        <v>171</v>
      </c>
      <c r="D20" s="948" t="s">
        <v>172</v>
      </c>
      <c r="E20" s="948"/>
      <c r="F20" s="94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5" t="s">
        <v>322</v>
      </c>
      <c r="F22" s="93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3"/>
      <c r="D30" s="939"/>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2.57</v>
      </c>
      <c r="H37" s="534">
        <f t="shared" si="7"/>
        <v>0</v>
      </c>
      <c r="I37" s="534">
        <f t="shared" si="7"/>
        <v>0</v>
      </c>
      <c r="J37" s="534">
        <f t="shared" si="7"/>
        <v>193.5</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196.07</v>
      </c>
    </row>
    <row r="38" spans="2:24" ht="24" customHeight="1">
      <c r="B38" s="171"/>
      <c r="C38" s="940"/>
      <c r="D38" s="234"/>
      <c r="E38" s="232" t="s">
        <v>231</v>
      </c>
      <c r="F38" s="560"/>
      <c r="G38" s="528">
        <f t="shared" ref="G38:V38" si="8">SUM(G39:G41)</f>
        <v>2.57</v>
      </c>
      <c r="H38" s="528">
        <f t="shared" si="8"/>
        <v>0</v>
      </c>
      <c r="I38" s="528">
        <f t="shared" si="8"/>
        <v>0</v>
      </c>
      <c r="J38" s="528">
        <f t="shared" si="8"/>
        <v>193.5</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196.07</v>
      </c>
    </row>
    <row r="39" spans="2:24" ht="24" customHeight="1">
      <c r="B39" s="171"/>
      <c r="C39" s="940"/>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40"/>
      <c r="D40" s="235"/>
      <c r="E40" s="230"/>
      <c r="F40" s="228" t="s">
        <v>230</v>
      </c>
      <c r="G40" s="530">
        <f>+ｱ.特管廃油!$Z$29</f>
        <v>2.57</v>
      </c>
      <c r="H40" s="530">
        <f>+ｲ.特管廃酸!$Z$29</f>
        <v>0</v>
      </c>
      <c r="I40" s="530">
        <f>+ｳ.特管廃ｱﾙｶﾘ!$Z$29</f>
        <v>0</v>
      </c>
      <c r="J40" s="530">
        <f>+ｴ.感染性廃棄物!$Z$29</f>
        <v>193.5</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196.07</v>
      </c>
    </row>
    <row r="41" spans="2:24" ht="24" customHeight="1">
      <c r="B41" s="171"/>
      <c r="C41" s="940"/>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7" t="s">
        <v>258</v>
      </c>
      <c r="E43" s="927"/>
      <c r="F43" s="928"/>
      <c r="G43" s="536">
        <f>+ｱ.特管廃油!$AK$27</f>
        <v>2.57</v>
      </c>
      <c r="H43" s="536">
        <f>+ｲ.特管廃酸!$AK$27</f>
        <v>0</v>
      </c>
      <c r="I43" s="536">
        <f>+ｳ.特管廃ｱﾙｶﾘ!$AK$27</f>
        <v>0</v>
      </c>
      <c r="J43" s="536">
        <f>+ｴ.感染性廃棄物!$AK$27</f>
        <v>193.5</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196.07</v>
      </c>
    </row>
    <row r="44" spans="2:24" ht="24" customHeight="1">
      <c r="B44" s="171"/>
      <c r="C44" s="178"/>
      <c r="D44" s="176" t="s">
        <v>147</v>
      </c>
      <c r="E44" s="933" t="s">
        <v>176</v>
      </c>
      <c r="F44" s="934"/>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35" t="s">
        <v>177</v>
      </c>
      <c r="F45" s="93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3" t="s">
        <v>401</v>
      </c>
      <c r="F46" s="924"/>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5" t="s">
        <v>402</v>
      </c>
      <c r="F47" s="926"/>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5.14</v>
      </c>
      <c r="H55" s="544">
        <f t="shared" ref="H55:W55" si="9">IF(H9="0",+H19+H20,+H9+H19+H20)</f>
        <v>0</v>
      </c>
      <c r="I55" s="544">
        <f t="shared" si="9"/>
        <v>0</v>
      </c>
      <c r="J55" s="544">
        <f t="shared" si="9"/>
        <v>387</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Normal="100" zoomScaleSheetLayoutView="100"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t="str">
        <f>+表紙!T29</f>
        <v/>
      </c>
      <c r="U5" s="402"/>
      <c r="V5" s="402"/>
      <c r="W5" s="44"/>
    </row>
    <row r="6" spans="1:24" ht="13.15" customHeight="1">
      <c r="C6" s="974" t="s">
        <v>390</v>
      </c>
      <c r="D6" s="974"/>
      <c r="E6" s="974"/>
      <c r="F6" s="974"/>
      <c r="G6" s="974"/>
      <c r="H6" s="974"/>
      <c r="I6" s="974"/>
      <c r="J6" s="974"/>
      <c r="K6" s="974"/>
      <c r="L6" s="974"/>
      <c r="M6" s="974"/>
      <c r="N6" s="974"/>
      <c r="O6" s="974"/>
      <c r="P6" s="974"/>
      <c r="Q6" s="974"/>
      <c r="R6" s="974"/>
      <c r="S6" s="974"/>
      <c r="T6" s="974"/>
      <c r="U6" s="974"/>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   ６ 年   ９月   １３日</v>
      </c>
      <c r="Q11" s="979"/>
      <c r="R11" s="979"/>
      <c r="S11" s="979"/>
      <c r="T11" s="980"/>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東京都目黒区東が丘２－５－２１</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独立行政法人国立病院機構　
理事長　新井　一弘</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独立行政法人国立病院機構横浜医療センター</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2509</v>
      </c>
      <c r="Q25" s="999"/>
      <c r="R25" s="999"/>
      <c r="S25" s="999"/>
      <c r="T25" s="999"/>
      <c r="U25" s="1000"/>
    </row>
    <row r="26" spans="1:23" ht="26.25" customHeight="1">
      <c r="C26" s="989" t="s">
        <v>11</v>
      </c>
      <c r="D26" s="990"/>
      <c r="E26" s="991"/>
      <c r="F26" s="1041" t="str">
        <f>+表紙!F50</f>
        <v>横浜市戸塚区原宿3-60-2</v>
      </c>
      <c r="G26" s="1042"/>
      <c r="H26" s="1042"/>
      <c r="I26" s="1042"/>
      <c r="J26" s="1042"/>
      <c r="K26" s="1042"/>
      <c r="L26" s="1042"/>
      <c r="M26" s="1042"/>
      <c r="N26" s="130" t="s">
        <v>131</v>
      </c>
      <c r="O26" s="409"/>
      <c r="P26" s="409"/>
      <c r="Q26" s="1001" t="str">
        <f>IF(+表紙!Q50="","",+表紙!Q50)</f>
        <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Ｐ－医療、福祉</v>
      </c>
      <c r="G30" s="1006"/>
      <c r="H30" s="1006"/>
      <c r="I30" s="1006"/>
      <c r="J30" s="1006"/>
      <c r="K30" s="1006"/>
      <c r="L30" s="276" t="s">
        <v>48</v>
      </c>
      <c r="M30" s="276"/>
      <c r="N30" s="1007" t="str">
        <f>IF(COUNTA(表紙!N54)=1,+表紙!N54,"")</f>
        <v>病院</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t="str">
        <f>IF(+表紙!N55="","",+表紙!N55)</f>
        <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f>IF(+表紙!N57="","",+表紙!N57)</f>
        <v>490</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t="str">
        <f>IF(+表紙!F61="","",+表紙!F61)</f>
        <v/>
      </c>
      <c r="G37" s="984"/>
      <c r="H37" s="984"/>
      <c r="I37" s="984"/>
      <c r="J37" s="984"/>
      <c r="K37" s="984"/>
      <c r="L37" s="984"/>
      <c r="M37" s="984"/>
      <c r="N37" s="984"/>
      <c r="O37" s="984"/>
      <c r="P37" s="984"/>
      <c r="Q37" s="984"/>
      <c r="R37" s="984"/>
      <c r="S37" s="984"/>
      <c r="T37" s="984"/>
      <c r="U37" s="985"/>
    </row>
    <row r="38" spans="3:21" ht="13.9" customHeight="1">
      <c r="C38" s="281"/>
      <c r="D38" s="498"/>
      <c r="E38" s="496"/>
      <c r="F38" s="1026" t="str">
        <f>IF(COUNTA(表紙!F62)=1,+表紙!F62,"")</f>
        <v>感染性廃棄物→焼却（中間処理方法）→埋立（最終処分）
引火性廃油→焼却（中間処理方法）→焼却（最終処分）</v>
      </c>
      <c r="G38" s="1027"/>
      <c r="H38" s="1027"/>
      <c r="I38" s="1027"/>
      <c r="J38" s="1027"/>
      <c r="K38" s="1027"/>
      <c r="L38" s="1027"/>
      <c r="M38" s="1027"/>
      <c r="N38" s="1027"/>
      <c r="O38" s="1027"/>
      <c r="P38" s="1027"/>
      <c r="Q38" s="1027"/>
      <c r="R38" s="1027"/>
      <c r="S38" s="1027"/>
      <c r="T38" s="1027"/>
      <c r="U38" s="1028"/>
    </row>
    <row r="39" spans="3:21" ht="13.9"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3.9"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3.9"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3.9"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3.9"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3.9"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3.9"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3.9"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3.9"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3.9"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3.9"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3.9"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3.9"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3.9"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3.9"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3.9"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3.9"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3.9"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3.9"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2</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196.07</v>
      </c>
      <c r="L66" s="1058"/>
      <c r="M66" s="1058"/>
      <c r="N66" s="1058"/>
      <c r="O66" s="1058"/>
      <c r="P66" s="296" t="s">
        <v>13</v>
      </c>
      <c r="Q66" s="1052"/>
      <c r="R66" s="1052"/>
      <c r="S66" s="1052"/>
      <c r="T66" s="1052"/>
      <c r="U66" s="1053"/>
      <c r="V66" s="384"/>
      <c r="W66" s="384"/>
      <c r="X66" s="419"/>
    </row>
    <row r="67" spans="1:24" ht="13.9"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3.9" customHeight="1">
      <c r="C70" s="1025"/>
      <c r="D70" s="1054"/>
      <c r="E70" s="1057"/>
      <c r="F70" s="964" t="str">
        <f>IF(COUNTA(表紙!F94)=1,+表紙!F94,"")</f>
        <v/>
      </c>
      <c r="G70" s="965"/>
      <c r="H70" s="965"/>
      <c r="I70" s="965"/>
      <c r="J70" s="965"/>
      <c r="K70" s="965"/>
      <c r="L70" s="965"/>
      <c r="M70" s="965"/>
      <c r="N70" s="965"/>
      <c r="O70" s="965"/>
      <c r="P70" s="965"/>
      <c r="Q70" s="965"/>
      <c r="R70" s="965"/>
      <c r="S70" s="965"/>
      <c r="T70" s="965"/>
      <c r="U70" s="966"/>
      <c r="V70" s="316"/>
    </row>
    <row r="71" spans="1:24" ht="13.9"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3.9"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3.9"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3.9"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3.9"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3.9"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3.9"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3.9"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2</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196.07</v>
      </c>
      <c r="L81" s="1058"/>
      <c r="M81" s="1058"/>
      <c r="N81" s="1058"/>
      <c r="O81" s="1058"/>
      <c r="P81" s="299" t="s">
        <v>13</v>
      </c>
      <c r="Q81" s="1052"/>
      <c r="R81" s="1052"/>
      <c r="S81" s="1052"/>
      <c r="T81" s="1052"/>
      <c r="U81" s="1053"/>
      <c r="V81" s="384"/>
      <c r="W81" s="384"/>
      <c r="X81" s="304"/>
    </row>
    <row r="82" spans="1:24" ht="13.9"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3.9" customHeight="1">
      <c r="C85" s="1010"/>
      <c r="D85" s="956"/>
      <c r="E85" s="962"/>
      <c r="F85" s="964" t="str">
        <f>IF(COUNTA(表紙!F109)=1,+表紙!F109,"")</f>
        <v/>
      </c>
      <c r="G85" s="965"/>
      <c r="H85" s="965"/>
      <c r="I85" s="965"/>
      <c r="J85" s="965"/>
      <c r="K85" s="965"/>
      <c r="L85" s="965"/>
      <c r="M85" s="965"/>
      <c r="N85" s="965"/>
      <c r="O85" s="965"/>
      <c r="P85" s="965"/>
      <c r="Q85" s="965"/>
      <c r="R85" s="965"/>
      <c r="S85" s="965"/>
      <c r="T85" s="965"/>
      <c r="U85" s="966"/>
      <c r="V85" s="316"/>
    </row>
    <row r="86" spans="1:24" ht="13.9" customHeight="1">
      <c r="C86" s="303"/>
      <c r="D86" s="956"/>
      <c r="E86" s="962"/>
      <c r="F86" s="964"/>
      <c r="G86" s="965"/>
      <c r="H86" s="965"/>
      <c r="I86" s="965"/>
      <c r="J86" s="965"/>
      <c r="K86" s="965"/>
      <c r="L86" s="965"/>
      <c r="M86" s="965"/>
      <c r="N86" s="965"/>
      <c r="O86" s="965"/>
      <c r="P86" s="965"/>
      <c r="Q86" s="965"/>
      <c r="R86" s="965"/>
      <c r="S86" s="965"/>
      <c r="T86" s="965"/>
      <c r="U86" s="966"/>
      <c r="V86" s="316"/>
    </row>
    <row r="87" spans="1:24" ht="13.9" customHeight="1">
      <c r="C87" s="303"/>
      <c r="D87" s="956"/>
      <c r="E87" s="962"/>
      <c r="F87" s="964"/>
      <c r="G87" s="965"/>
      <c r="H87" s="965"/>
      <c r="I87" s="965"/>
      <c r="J87" s="965"/>
      <c r="K87" s="965"/>
      <c r="L87" s="965"/>
      <c r="M87" s="965"/>
      <c r="N87" s="965"/>
      <c r="O87" s="965"/>
      <c r="P87" s="965"/>
      <c r="Q87" s="965"/>
      <c r="R87" s="965"/>
      <c r="S87" s="965"/>
      <c r="T87" s="965"/>
      <c r="U87" s="966"/>
      <c r="V87" s="316"/>
    </row>
    <row r="88" spans="1:24" ht="13.9" customHeight="1">
      <c r="C88" s="303"/>
      <c r="D88" s="956"/>
      <c r="E88" s="962"/>
      <c r="F88" s="964"/>
      <c r="G88" s="965"/>
      <c r="H88" s="965"/>
      <c r="I88" s="965"/>
      <c r="J88" s="965"/>
      <c r="K88" s="965"/>
      <c r="L88" s="965"/>
      <c r="M88" s="965"/>
      <c r="N88" s="965"/>
      <c r="O88" s="965"/>
      <c r="P88" s="965"/>
      <c r="Q88" s="965"/>
      <c r="R88" s="965"/>
      <c r="S88" s="965"/>
      <c r="T88" s="965"/>
      <c r="U88" s="966"/>
      <c r="V88" s="316"/>
    </row>
    <row r="89" spans="1:24" ht="13.9" customHeight="1">
      <c r="C89" s="303"/>
      <c r="D89" s="956"/>
      <c r="E89" s="962"/>
      <c r="F89" s="964"/>
      <c r="G89" s="965"/>
      <c r="H89" s="965"/>
      <c r="I89" s="965"/>
      <c r="J89" s="965"/>
      <c r="K89" s="965"/>
      <c r="L89" s="965"/>
      <c r="M89" s="965"/>
      <c r="N89" s="965"/>
      <c r="O89" s="965"/>
      <c r="P89" s="965"/>
      <c r="Q89" s="965"/>
      <c r="R89" s="965"/>
      <c r="S89" s="965"/>
      <c r="T89" s="965"/>
      <c r="U89" s="966"/>
      <c r="V89" s="316"/>
    </row>
    <row r="90" spans="1:24" ht="13.9" customHeight="1">
      <c r="C90" s="303"/>
      <c r="D90" s="956"/>
      <c r="E90" s="962"/>
      <c r="F90" s="964"/>
      <c r="G90" s="965"/>
      <c r="H90" s="965"/>
      <c r="I90" s="965"/>
      <c r="J90" s="965"/>
      <c r="K90" s="965"/>
      <c r="L90" s="965"/>
      <c r="M90" s="965"/>
      <c r="N90" s="965"/>
      <c r="O90" s="965"/>
      <c r="P90" s="965"/>
      <c r="Q90" s="965"/>
      <c r="R90" s="965"/>
      <c r="S90" s="965"/>
      <c r="T90" s="965"/>
      <c r="U90" s="966"/>
      <c r="V90" s="316"/>
    </row>
    <row r="91" spans="1:24" ht="13.9" customHeight="1">
      <c r="C91" s="303"/>
      <c r="D91" s="956"/>
      <c r="E91" s="962"/>
      <c r="F91" s="964"/>
      <c r="G91" s="965"/>
      <c r="H91" s="965"/>
      <c r="I91" s="965"/>
      <c r="J91" s="965"/>
      <c r="K91" s="965"/>
      <c r="L91" s="965"/>
      <c r="M91" s="965"/>
      <c r="N91" s="965"/>
      <c r="O91" s="965"/>
      <c r="P91" s="965"/>
      <c r="Q91" s="965"/>
      <c r="R91" s="965"/>
      <c r="S91" s="965"/>
      <c r="T91" s="965"/>
      <c r="U91" s="966"/>
      <c r="V91" s="316"/>
    </row>
    <row r="92" spans="1:24" ht="13.9" customHeight="1">
      <c r="C92" s="303"/>
      <c r="D92" s="956"/>
      <c r="E92" s="962"/>
      <c r="F92" s="964"/>
      <c r="G92" s="965"/>
      <c r="H92" s="965"/>
      <c r="I92" s="965"/>
      <c r="J92" s="965"/>
      <c r="K92" s="965"/>
      <c r="L92" s="965"/>
      <c r="M92" s="965"/>
      <c r="N92" s="965"/>
      <c r="O92" s="965"/>
      <c r="P92" s="965"/>
      <c r="Q92" s="965"/>
      <c r="R92" s="965"/>
      <c r="S92" s="965"/>
      <c r="T92" s="965"/>
      <c r="U92" s="966"/>
      <c r="V92" s="316"/>
    </row>
    <row r="93" spans="1:24" ht="13.9"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6"/>
      <c r="E96" s="962"/>
      <c r="F96" s="964" t="str">
        <f>IF(COUNTA(表紙!F120)=1,+表紙!F120,"")</f>
        <v/>
      </c>
      <c r="G96" s="965"/>
      <c r="H96" s="965"/>
      <c r="I96" s="965"/>
      <c r="J96" s="965"/>
      <c r="K96" s="965"/>
      <c r="L96" s="965"/>
      <c r="M96" s="965"/>
      <c r="N96" s="965"/>
      <c r="O96" s="965"/>
      <c r="P96" s="965"/>
      <c r="Q96" s="965"/>
      <c r="R96" s="965"/>
      <c r="S96" s="965"/>
      <c r="T96" s="965"/>
      <c r="U96" s="966"/>
      <c r="V96" s="316"/>
      <c r="W96" s="350"/>
      <c r="X96" s="350"/>
    </row>
    <row r="97" spans="3:24" ht="13.9"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3.9"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3.9"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3.9"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6"/>
      <c r="E102" s="962"/>
      <c r="F102" s="1059" t="str">
        <f>IF(COUNTA(表紙!F126)=1,+表紙!F126,"")</f>
        <v/>
      </c>
      <c r="G102" s="1060"/>
      <c r="H102" s="1060"/>
      <c r="I102" s="1060"/>
      <c r="J102" s="1060"/>
      <c r="K102" s="1060"/>
      <c r="L102" s="1060"/>
      <c r="M102" s="1060"/>
      <c r="N102" s="1060"/>
      <c r="O102" s="1060"/>
      <c r="P102" s="1060"/>
      <c r="Q102" s="1060"/>
      <c r="R102" s="1060"/>
      <c r="S102" s="1060"/>
      <c r="T102" s="1060"/>
      <c r="U102" s="1061"/>
      <c r="V102" s="316"/>
      <c r="W102" s="350"/>
      <c r="X102" s="350"/>
    </row>
    <row r="103" spans="3:24" ht="13.9"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3.9"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3.9"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3.9"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3.9"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t="str">
        <f>+表紙!K134</f>
        <v>0</v>
      </c>
      <c r="L110" s="952"/>
      <c r="M110" s="952"/>
      <c r="N110" s="952"/>
      <c r="O110" s="952"/>
      <c r="P110" s="321" t="s">
        <v>13</v>
      </c>
      <c r="Q110" s="953" t="s">
        <v>331</v>
      </c>
      <c r="R110" s="953"/>
      <c r="S110" s="953"/>
      <c r="T110" s="953"/>
      <c r="U110" s="954"/>
      <c r="V110" s="384"/>
      <c r="W110" s="384"/>
      <c r="X110" s="316"/>
    </row>
    <row r="111" spans="3:24" ht="13.9"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6"/>
      <c r="E112" s="959"/>
      <c r="F112" s="964" t="str">
        <f>IF(COUNTA(表紙!F136)=1,+表紙!F136,"")</f>
        <v/>
      </c>
      <c r="G112" s="965"/>
      <c r="H112" s="965"/>
      <c r="I112" s="965"/>
      <c r="J112" s="965"/>
      <c r="K112" s="965"/>
      <c r="L112" s="965"/>
      <c r="M112" s="965"/>
      <c r="N112" s="965"/>
      <c r="O112" s="965"/>
      <c r="P112" s="965"/>
      <c r="Q112" s="965"/>
      <c r="R112" s="965"/>
      <c r="S112" s="965"/>
      <c r="T112" s="965"/>
      <c r="U112" s="966"/>
      <c r="V112" s="316"/>
      <c r="W112" s="350"/>
      <c r="X112" s="350"/>
    </row>
    <row r="113" spans="3:24" ht="13.9"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3.9"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3.9"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3.9"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3.9"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3.9"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3.9"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0</v>
      </c>
      <c r="L121" s="952"/>
      <c r="M121" s="952"/>
      <c r="N121" s="952"/>
      <c r="O121" s="952"/>
      <c r="P121" s="296" t="s">
        <v>13</v>
      </c>
      <c r="Q121" s="953" t="s">
        <v>332</v>
      </c>
      <c r="R121" s="953"/>
      <c r="S121" s="953"/>
      <c r="T121" s="953"/>
      <c r="U121" s="954"/>
      <c r="V121" s="384"/>
      <c r="W121" s="384"/>
      <c r="X121" s="316"/>
    </row>
    <row r="122" spans="3:24" ht="13.9"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6"/>
      <c r="E123" s="962"/>
      <c r="F123" s="964" t="str">
        <f>IF(COUNTA(表紙!F147)=1,+表紙!F147,"")</f>
        <v/>
      </c>
      <c r="G123" s="965"/>
      <c r="H123" s="965"/>
      <c r="I123" s="965"/>
      <c r="J123" s="965"/>
      <c r="K123" s="965"/>
      <c r="L123" s="965"/>
      <c r="M123" s="965"/>
      <c r="N123" s="965"/>
      <c r="O123" s="965"/>
      <c r="P123" s="965"/>
      <c r="Q123" s="965"/>
      <c r="R123" s="965"/>
      <c r="S123" s="965"/>
      <c r="T123" s="965"/>
      <c r="U123" s="966"/>
      <c r="V123" s="316"/>
      <c r="W123" s="350"/>
      <c r="X123" s="350"/>
    </row>
    <row r="124" spans="3:24" ht="13.9"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3.9"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3.9"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3.9"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3.9"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3.9"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3.9"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7.9" customHeight="1">
      <c r="C134" s="320"/>
      <c r="D134" s="956"/>
      <c r="E134" s="962"/>
      <c r="F134" s="761" t="s">
        <v>312</v>
      </c>
      <c r="G134" s="762"/>
      <c r="H134" s="762"/>
      <c r="I134" s="762"/>
      <c r="J134" s="762"/>
      <c r="K134" s="952" t="str">
        <f>+表紙!K158</f>
        <v>0</v>
      </c>
      <c r="L134" s="952"/>
      <c r="M134" s="952"/>
      <c r="N134" s="952"/>
      <c r="O134" s="952"/>
      <c r="P134" s="321" t="s">
        <v>13</v>
      </c>
      <c r="Q134" s="953" t="s">
        <v>186</v>
      </c>
      <c r="R134" s="953"/>
      <c r="S134" s="953"/>
      <c r="T134" s="953"/>
      <c r="U134" s="954"/>
      <c r="V134" s="384"/>
      <c r="W134" s="384"/>
      <c r="X134" s="316"/>
    </row>
    <row r="135" spans="3:24" ht="13.9"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6"/>
      <c r="E136" s="962"/>
      <c r="F136" s="964" t="str">
        <f>IF(COUNTA(表紙!F160)=1,+表紙!F160,"")</f>
        <v/>
      </c>
      <c r="G136" s="965"/>
      <c r="H136" s="965"/>
      <c r="I136" s="965"/>
      <c r="J136" s="965"/>
      <c r="K136" s="965"/>
      <c r="L136" s="965"/>
      <c r="M136" s="965"/>
      <c r="N136" s="965"/>
      <c r="O136" s="965"/>
      <c r="P136" s="965"/>
      <c r="Q136" s="965"/>
      <c r="R136" s="965"/>
      <c r="S136" s="965"/>
      <c r="T136" s="965"/>
      <c r="U136" s="966"/>
      <c r="V136" s="316"/>
      <c r="W136" s="350"/>
      <c r="X136" s="350"/>
    </row>
    <row r="137" spans="3:24" ht="13.9"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3.9"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3.9"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3.9"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3.9"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3.9"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3.9"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3.9"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7.9"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6"/>
      <c r="E148" s="962"/>
      <c r="F148" s="964" t="str">
        <f>IF(COUNTA(表紙!F172)=1,+表紙!F172,"")</f>
        <v/>
      </c>
      <c r="G148" s="965"/>
      <c r="H148" s="965"/>
      <c r="I148" s="965"/>
      <c r="J148" s="965"/>
      <c r="K148" s="965"/>
      <c r="L148" s="965"/>
      <c r="M148" s="965"/>
      <c r="N148" s="965"/>
      <c r="O148" s="965"/>
      <c r="P148" s="965"/>
      <c r="Q148" s="965"/>
      <c r="R148" s="965"/>
      <c r="S148" s="965"/>
      <c r="T148" s="965"/>
      <c r="U148" s="966"/>
      <c r="V148" s="316"/>
      <c r="W148" s="350"/>
      <c r="X148" s="350"/>
    </row>
    <row r="149" spans="3:24" ht="13.9"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3.9"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3.9"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3.9"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3.9"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3.9"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3.9"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3.9"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6"/>
      <c r="E161" s="959"/>
      <c r="F161" s="964" t="str">
        <f>IF(COUNTA(表紙!F185)=1,+表紙!F185,"")</f>
        <v/>
      </c>
      <c r="G161" s="965"/>
      <c r="H161" s="965"/>
      <c r="I161" s="965"/>
      <c r="J161" s="965"/>
      <c r="K161" s="965"/>
      <c r="L161" s="965"/>
      <c r="M161" s="965"/>
      <c r="N161" s="965"/>
      <c r="O161" s="965"/>
      <c r="P161" s="965"/>
      <c r="Q161" s="965"/>
      <c r="R161" s="965"/>
      <c r="S161" s="965"/>
      <c r="T161" s="965"/>
      <c r="U161" s="966"/>
      <c r="V161" s="316"/>
      <c r="W161" s="350"/>
      <c r="X161" s="350"/>
    </row>
    <row r="162" spans="3:24" ht="13.9"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3.9"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3.9"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3.9"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3.9"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3.9"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3.9"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3.9"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6"/>
      <c r="E173" s="962"/>
      <c r="F173" s="964" t="str">
        <f>IF(COUNTA(表紙!F197)=1,+表紙!F197,"")</f>
        <v/>
      </c>
      <c r="G173" s="965"/>
      <c r="H173" s="965"/>
      <c r="I173" s="965"/>
      <c r="J173" s="965"/>
      <c r="K173" s="965"/>
      <c r="L173" s="965"/>
      <c r="M173" s="965"/>
      <c r="N173" s="965"/>
      <c r="O173" s="965"/>
      <c r="P173" s="965"/>
      <c r="Q173" s="965"/>
      <c r="R173" s="965"/>
      <c r="S173" s="965"/>
      <c r="T173" s="965"/>
      <c r="U173" s="966"/>
      <c r="V173" s="316"/>
      <c r="W173" s="350"/>
      <c r="X173" s="350"/>
    </row>
    <row r="174" spans="3:24" ht="13.9"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3.9"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3.9"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3.9"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3.9"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3.9"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3.9"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3.9"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6"/>
      <c r="E184" s="962"/>
      <c r="F184" s="1065" t="s">
        <v>188</v>
      </c>
      <c r="G184" s="1066"/>
      <c r="H184" s="1066"/>
      <c r="I184" s="1066"/>
      <c r="J184" s="1066"/>
      <c r="K184" s="952">
        <f>+表紙!K208</f>
        <v>196.07</v>
      </c>
      <c r="L184" s="952"/>
      <c r="M184" s="952"/>
      <c r="N184" s="952"/>
      <c r="O184" s="952"/>
      <c r="P184" s="323" t="s">
        <v>13</v>
      </c>
      <c r="Q184" s="1067" t="s">
        <v>212</v>
      </c>
      <c r="R184" s="1068"/>
      <c r="S184" s="1068"/>
      <c r="T184" s="1068"/>
      <c r="U184" s="1069"/>
      <c r="V184" s="384"/>
      <c r="W184" s="384"/>
      <c r="X184" s="316"/>
    </row>
    <row r="185" spans="3:24" ht="43.15" customHeight="1">
      <c r="C185" s="320"/>
      <c r="D185" s="956"/>
      <c r="E185" s="962"/>
      <c r="F185" s="324"/>
      <c r="G185" s="761" t="s">
        <v>164</v>
      </c>
      <c r="H185" s="762"/>
      <c r="I185" s="762"/>
      <c r="J185" s="762"/>
      <c r="K185" s="952">
        <f>+表紙!K209</f>
        <v>196.07</v>
      </c>
      <c r="L185" s="952"/>
      <c r="M185" s="952"/>
      <c r="N185" s="952"/>
      <c r="O185" s="952"/>
      <c r="P185" s="302" t="s">
        <v>13</v>
      </c>
      <c r="Q185" s="1070"/>
      <c r="R185" s="1071"/>
      <c r="S185" s="1071"/>
      <c r="T185" s="1071"/>
      <c r="U185" s="1072"/>
      <c r="V185" s="384"/>
      <c r="W185" s="384"/>
      <c r="X185" s="316"/>
    </row>
    <row r="186" spans="3:24" ht="43.15" customHeight="1">
      <c r="C186" s="320"/>
      <c r="D186" s="956"/>
      <c r="E186" s="962"/>
      <c r="F186" s="324"/>
      <c r="G186" s="761" t="s">
        <v>165</v>
      </c>
      <c r="H186" s="762"/>
      <c r="I186" s="762"/>
      <c r="J186" s="762"/>
      <c r="K186" s="952" t="str">
        <f>+表紙!K210</f>
        <v>0</v>
      </c>
      <c r="L186" s="952"/>
      <c r="M186" s="952"/>
      <c r="N186" s="952"/>
      <c r="O186" s="952"/>
      <c r="P186" s="302" t="s">
        <v>13</v>
      </c>
      <c r="Q186" s="1070"/>
      <c r="R186" s="1071"/>
      <c r="S186" s="1071"/>
      <c r="T186" s="1071"/>
      <c r="U186" s="1072"/>
      <c r="V186" s="384"/>
      <c r="W186" s="384"/>
      <c r="X186" s="316"/>
    </row>
    <row r="187" spans="3:24" ht="43.15" customHeight="1">
      <c r="C187" s="320"/>
      <c r="D187" s="956"/>
      <c r="E187" s="962"/>
      <c r="F187" s="324"/>
      <c r="G187" s="761" t="s">
        <v>374</v>
      </c>
      <c r="H187" s="762"/>
      <c r="I187" s="762"/>
      <c r="J187" s="762"/>
      <c r="K187" s="952" t="str">
        <f>+表紙!K211</f>
        <v>0</v>
      </c>
      <c r="L187" s="952"/>
      <c r="M187" s="952"/>
      <c r="N187" s="952"/>
      <c r="O187" s="952"/>
      <c r="P187" s="302" t="s">
        <v>13</v>
      </c>
      <c r="Q187" s="1070"/>
      <c r="R187" s="1071"/>
      <c r="S187" s="1071"/>
      <c r="T187" s="1071"/>
      <c r="U187" s="1072"/>
      <c r="V187" s="384"/>
      <c r="W187" s="384"/>
      <c r="X187" s="316"/>
    </row>
    <row r="188" spans="3:24" ht="43.15" customHeight="1">
      <c r="C188" s="320"/>
      <c r="D188" s="956"/>
      <c r="E188" s="962"/>
      <c r="F188" s="325"/>
      <c r="G188" s="761" t="s">
        <v>375</v>
      </c>
      <c r="H188" s="762"/>
      <c r="I188" s="762"/>
      <c r="J188" s="762"/>
      <c r="K188" s="952">
        <f>+表紙!K212</f>
        <v>196.07</v>
      </c>
      <c r="L188" s="952"/>
      <c r="M188" s="952"/>
      <c r="N188" s="952"/>
      <c r="O188" s="952"/>
      <c r="P188" s="302" t="s">
        <v>13</v>
      </c>
      <c r="Q188" s="1073"/>
      <c r="R188" s="1074"/>
      <c r="S188" s="1074"/>
      <c r="T188" s="1074"/>
      <c r="U188" s="1075"/>
      <c r="V188" s="384"/>
      <c r="W188" s="384"/>
      <c r="X188" s="316"/>
    </row>
    <row r="189" spans="3:24" ht="13.9"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6"/>
      <c r="E190" s="962"/>
      <c r="F190" s="964" t="str">
        <f>IF(COUNTA(表紙!F214)=1,+表紙!F214,"")</f>
        <v/>
      </c>
      <c r="G190" s="965"/>
      <c r="H190" s="965"/>
      <c r="I190" s="965"/>
      <c r="J190" s="965"/>
      <c r="K190" s="965"/>
      <c r="L190" s="965"/>
      <c r="M190" s="965"/>
      <c r="N190" s="965"/>
      <c r="O190" s="965"/>
      <c r="P190" s="965"/>
      <c r="Q190" s="965"/>
      <c r="R190" s="965"/>
      <c r="S190" s="965"/>
      <c r="T190" s="965"/>
      <c r="U190" s="966"/>
      <c r="V190" s="316"/>
      <c r="W190" s="350"/>
      <c r="X190" s="350"/>
    </row>
    <row r="191" spans="3:24" ht="13.9"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3.9"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3.9"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3.9"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3.9"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3.9"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3.9"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3.9"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196.07</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0</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0</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0</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3.9"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6"/>
      <c r="E207" s="962"/>
      <c r="F207" s="964" t="str">
        <f>IF(COUNTA(表紙!F231)=1,+表紙!F231,"")</f>
        <v/>
      </c>
      <c r="G207" s="965"/>
      <c r="H207" s="965"/>
      <c r="I207" s="965"/>
      <c r="J207" s="965"/>
      <c r="K207" s="965"/>
      <c r="L207" s="965"/>
      <c r="M207" s="965"/>
      <c r="N207" s="965"/>
      <c r="O207" s="965"/>
      <c r="P207" s="965"/>
      <c r="Q207" s="965"/>
      <c r="R207" s="965"/>
      <c r="S207" s="965"/>
      <c r="T207" s="965"/>
      <c r="U207" s="966"/>
      <c r="V207" s="316"/>
      <c r="W207" s="350"/>
      <c r="X207" s="350"/>
    </row>
    <row r="208" spans="3:24" ht="13.9"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3.9"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3.9"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3.9"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3.9"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3.9"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3.9"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3.9"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3.9"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196.07</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0.9"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2.9"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0.9"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150000000000006"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0.9"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2024-09-17T00:20:19Z</dcterms:created>
  <dcterms:modified xsi:type="dcterms:W3CDTF">2024-09-17T00:20:21Z</dcterms:modified>
</cp:coreProperties>
</file>