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25" yWindow="2520" windowWidth="17280" windowHeight="8970" tabRatio="855"/>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0" i="95" l="1"/>
  <c r="F50" i="95"/>
  <c r="AR28" i="74"/>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<sst xmlns="http://schemas.openxmlformats.org/spreadsheetml/2006/main" count="2773" uniqueCount="437">
  <si>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</si>
  <si>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</si>
  <si>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</si>
  <si>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</si>
  <si>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</si>
  <si>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</si>
  <si>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</si>
  <si>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</si>
  <si>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</si>
  <si>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</si>
  <si>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</si>
  <si>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</si>
  <si>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</si>
  <si>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</si>
  <si>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</si>
  <si>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</si>
  <si>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</si>
  <si>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</si>
  <si>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</si>
  <si>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</si>
  <si>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</si>
  <si>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</si>
  <si>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</si>
  <si>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</si>
  <si>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</si>
  <si>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</si>
  <si>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</si>
  <si>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</si>
  <si>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</si>
  <si>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</si>
  <si>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</si>
  <si>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</si>
  <si>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</si>
  <si>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</si>
  <si>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</si>
  <si>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</si>
  <si>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</si>
  <si>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</si>
  <si>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</si>
  <si>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</si>
  <si>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</si>
  <si>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</si>
  <si>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</si>
  <si>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</si>
  <si>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</si>
  <si>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</si>
  <si>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</si>
  <si>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</si>
  <si>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</si>
  <si>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</si>
  <si>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</si>
  <si>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</si>
  <si>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</si>
  <si>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</si>
  <si>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</si>
  <si>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</si>
  <si>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</si>
  <si>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</si>
  <si>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</si>
  <si>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</si>
  <si>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</si>
  <si>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</si>
  <si>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</si>
  <si>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</si>
  <si>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</si>
  <si>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</si>
  <si>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</si>
  <si>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</si>
  <si>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</si>
  <si>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</si>
  <si>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</si>
  <si>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</si>
  <si>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</si>
  <si>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</si>
  <si>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</si>
  <si>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</si>
  <si>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</si>
  <si>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</si>
  <si>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</si>
  <si>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</si>
  <si>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</si>
  <si>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</si>
  <si>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</si>
  <si>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</si>
  <si>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</si>
  <si>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</si>
  <si>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</si>
  <si>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</si>
  <si>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</si>
  <si>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</si>
  <si>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</si>
  <si>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</si>
  <si>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</si>
  <si>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</si>
  <si>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</si>
  <si>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</si>
  <si>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</si>
  <si>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</si>
  <si>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</si>
  <si>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</si>
  <si>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</si>
  <si>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</si>
  <si>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</si>
  <si>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</si>
  <si>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</si>
  <si>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</si>
  <si>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</si>
  <si>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</si>
  <si>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</si>
  <si>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</si>
  <si>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</si>
  <si>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</si>
  <si>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</si>
  <si>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</si>
  <si>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</si>
  <si>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</si>
  <si>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</si>
  <si>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</si>
  <si>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</si>
  <si>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</si>
  <si>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</si>
  <si>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</si>
  <si>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</si>
  <si>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</si>
  <si>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</si>
  <si>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</si>
  <si>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</si>
  <si>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</si>
  <si>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</si>
  <si>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</si>
  <si>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</si>
  <si>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</si>
  <si>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</si>
  <si>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</si>
  <si>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</si>
  <si>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</si>
  <si>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</si>
  <si>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</si>
  <si>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</si>
  <si>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</si>
  <si>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</si>
  <si>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</si>
  <si>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</si>
  <si>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</si>
  <si>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</si>
  <si>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</si>
  <si>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</si>
  <si>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</si>
  <si>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</si>
  <si>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</si>
  <si>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</si>
  <si>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</si>
  <si>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</si>
  <si>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</si>
  <si>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</si>
  <si>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</si>
  <si>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</si>
  <si>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</si>
  <si>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</si>
  <si>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</si>
  <si>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</si>
  <si>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</si>
  <si>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</si>
  <si>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</si>
  <si>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</si>
  <si>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</si>
  <si>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</si>
  <si>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</si>
  <si>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</si>
  <si>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</si>
  <si>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</si>
  <si>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</si>
  <si>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</si>
  <si>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</si>
  <si>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</si>
  <si>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</si>
  <si>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</si>
  <si>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</si>
  <si>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</si>
  <si>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</si>
  <si>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</si>
  <si>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</si>
  <si>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</si>
  <si>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</si>
  <si>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</si>
  <si>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</si>
  <si>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</si>
  <si>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</si>
  <si>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</si>
  <si>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</si>
  <si>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</si>
  <si>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</si>
  <si>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</si>
  <si>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</si>
  <si>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</si>
  <si>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</si>
  <si>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</si>
  <si>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</si>
  <si>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</si>
  <si>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</si>
  <si>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</si>
  <si>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</si>
  <si>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</si>
  <si>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</si>
  <si>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</si>
  <si>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</si>
  <si>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</si>
  <si>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</si>
  <si>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</si>
  <si>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</si>
  <si>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</si>
  <si>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</si>
  <si>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</si>
  <si>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</si>
  <si>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</si>
  <si>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</si>
  <si>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</si>
  <si>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</si>
  <si>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</si>
  <si>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</si>
  <si>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</si>
  <si>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</si>
  <si>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</si>
  <si>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</si>
  <si>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</si>
  <si>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</si>
  <si>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</si>
  <si>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</si>
  <si>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</si>
  <si>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</si>
  <si>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</si>
  <si>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</si>
  <si>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</si>
  <si>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</si>
  <si>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</si>
  <si>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</si>
  <si>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</si>
  <si>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</si>
  <si>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</si>
  <si>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</si>
  <si>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</si>
  <si>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</si>
  <si>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</si>
  <si>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</si>
  <si>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</si>
  <si>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</si>
  <si>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</si>
  <si>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</si>
  <si>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</si>
  <si>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</si>
  <si>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</si>
  <si>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</si>
  <si>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</si>
  <si>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</si>
  <si>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</si>
  <si>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</si>
  <si>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</si>
  <si>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</si>
  <si>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</si>
  <si>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</si>
  <si>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</si>
  <si>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</si>
  <si>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</si>
  <si>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</si>
  <si>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</si>
  <si>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</si>
  <si>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</si>
  <si>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</si>
  <si>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</si>
  <si>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</si>
  <si>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</si>
  <si>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</si>
  <si>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</si>
  <si>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</si>
  <si>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</si>
  <si>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</si>
  <si>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</si>
  <si>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</si>
  <si>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</si>
  <si>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</si>
  <si>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</si>
  <si>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</si>
  <si>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</si>
  <si>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</si>
  <si>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</si>
  <si>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</si>
  <si>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</si>
  <si>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</si>
  <si>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</si>
  <si>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</si>
  <si>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</si>
  <si>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</si>
  <si>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</si>
  <si>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</si>
  <si>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</si>
  <si>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</si>
  <si>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</si>
  <si>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</si>
  <si>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</si>
  <si>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</si>
  <si>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</si>
  <si>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</si>
  <si>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</si>
  <si>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</si>
  <si>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</si>
  <si>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</si>
  <si>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</si>
  <si>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</si>
  <si>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</si>
  <si>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</si>
  <si>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</si>
  <si>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</si>
  <si>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</si>
  <si>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</si>
  <si>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</si>
  <si>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</si>
  <si>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</si>
  <si>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</si>
  <si>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</si>
  <si>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</si>
  <si>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</si>
  <si>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</si>
  <si>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</si>
  <si>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</si>
  <si>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</si>
  <si>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</si>
  <si>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</si>
  <si>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</si>
  <si>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</si>
  <si>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</si>
  <si>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</si>
  <si>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</si>
  <si>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</si>
  <si>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</si>
  <si>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</si>
  <si>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</si>
  <si>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</si>
  <si>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</si>
  <si>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</si>
  <si>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</si>
  <si>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</si>
  <si>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</si>
  <si>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</si>
  <si>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</si>
  <si>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</si>
  <si>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</si>
  <si>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</si>
  <si>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</si>
  <si>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</si>
  <si>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</si>
  <si>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</si>
  <si>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</si>
  <si>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</si>
  <si>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</si>
  <si>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</si>
  <si>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</si>
  <si>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</si>
  <si>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</si>
  <si>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</si>
  <si>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</si>
  <si>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</si>
  <si>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</si>
  <si>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</si>
  <si>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</si>
  <si>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</si>
  <si>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</si>
  <si>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</si>
  <si>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</si>
  <si>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</si>
  <si>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</si>
  <si>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</si>
  <si>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</si>
  <si>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</si>
  <si>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</si>
  <si>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</si>
  <si>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</si>
  <si>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</si>
  <si>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</si>
  <si>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</si>
  <si>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</si>
  <si>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</si>
  <si>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</si>
  <si>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</si>
  <si>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</si>
  <si>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</si>
  <si>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</si>
  <si>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</si>
  <si>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</si>
  <si>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</si>
  <si>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</si>
  <si>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</si>
  <si>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</si>
  <si>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</si>
  <si>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</si>
  <si>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</si>
  <si>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</si>
  <si>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</si>
  <si>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</si>
  <si>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</si>
  <si>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</si>
  <si>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</si>
  <si>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</si>
  <si>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</si>
  <si>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</si>
  <si>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</si>
  <si>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</si>
  <si>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</si>
  <si>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</si>
  <si>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</si>
  <si>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</si>
  <si>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</si>
  <si>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</si>
  <si>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</si>
  <si>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</si>
  <si>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</si>
  <si>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</si>
  <si>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</si>
  <si>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</si>
  <si>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</si>
  <si>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横浜市緑区白山1-18-2</t>
    <rPh sb="0" eb="3">
      <t>ヨコハマシ</t>
    </rPh>
    <rPh sb="3" eb="5">
      <t>ミドリク</t>
    </rPh>
    <rPh sb="5" eb="7">
      <t>ハクサン</t>
    </rPh>
    <phoneticPr fontId="3"/>
  </si>
  <si>
    <t>アトテックジャパン株式会社
代表取締役社長　西田省三</t>
    <rPh sb="9" eb="13">
      <t>カブシキガイシャ</t>
    </rPh>
    <rPh sb="14" eb="21">
      <t>ダイヒョウトリシマリヤクシャチョウ</t>
    </rPh>
    <rPh sb="22" eb="26">
      <t>ニシダショウゾウ</t>
    </rPh>
    <phoneticPr fontId="3"/>
  </si>
  <si>
    <t>045-937-6133</t>
    <phoneticPr fontId="3"/>
  </si>
  <si>
    <t>アトテックジャパン株式会社　本社</t>
    <rPh sb="14" eb="16">
      <t>ホンシャ</t>
    </rPh>
    <phoneticPr fontId="3"/>
  </si>
  <si>
    <t>めっき薬品製造販売</t>
  </si>
  <si>
    <t>なるべく排出量を減らすようにしている。</t>
    <rPh sb="4" eb="6">
      <t>ハイシュツ</t>
    </rPh>
    <rPh sb="6" eb="7">
      <t>リョウ</t>
    </rPh>
    <rPh sb="8" eb="9">
      <t>ヘ</t>
    </rPh>
    <phoneticPr fontId="3"/>
  </si>
  <si>
    <t>引き続きなるべく排出量を減らすように、努力する。
有害物の代替品を使用するよう検討する。</t>
    <rPh sb="0" eb="1">
      <t>ヒ</t>
    </rPh>
    <rPh sb="2" eb="3">
      <t>ツヅ</t>
    </rPh>
    <rPh sb="8" eb="11">
      <t>ハイシュツリョウ</t>
    </rPh>
    <rPh sb="12" eb="13">
      <t>ヘ</t>
    </rPh>
    <rPh sb="19" eb="21">
      <t>ドリョク</t>
    </rPh>
    <rPh sb="25" eb="28">
      <t>ユウガイブツ</t>
    </rPh>
    <rPh sb="29" eb="32">
      <t>ダイタイヒン</t>
    </rPh>
    <rPh sb="33" eb="35">
      <t>シヨウ</t>
    </rPh>
    <rPh sb="39" eb="41">
      <t>ケントウ</t>
    </rPh>
    <phoneticPr fontId="3"/>
  </si>
  <si>
    <t>有価金属含有液は、リサイクルするようにしている。</t>
    <rPh sb="0" eb="7">
      <t>ユウカキンゾクガンユウエキ</t>
    </rPh>
    <phoneticPr fontId="3"/>
  </si>
  <si>
    <t>引き続き有価金属含有液は、リサイクルするようにする。</t>
    <rPh sb="0" eb="1">
      <t>ヒ</t>
    </rPh>
    <rPh sb="2" eb="3">
      <t>ツヅ</t>
    </rPh>
    <rPh sb="4" eb="11">
      <t>ユウカキンゾクガンユウエキ</t>
    </rPh>
    <phoneticPr fontId="3"/>
  </si>
  <si>
    <t>現状の技術では再生利用は出来ない。</t>
    <rPh sb="0" eb="2">
      <t>ゲンジョウ</t>
    </rPh>
    <rPh sb="3" eb="5">
      <t>ギジュツ</t>
    </rPh>
    <rPh sb="7" eb="11">
      <t>サイセイリヨウ</t>
    </rPh>
    <rPh sb="12" eb="14">
      <t>デキ</t>
    </rPh>
    <phoneticPr fontId="3"/>
  </si>
  <si>
    <t>技術革新があるまで現状維持。</t>
    <rPh sb="0" eb="4">
      <t>ギジュツカクシン</t>
    </rPh>
    <rPh sb="9" eb="13">
      <t>ゲンジョウイジ</t>
    </rPh>
    <phoneticPr fontId="3"/>
  </si>
  <si>
    <t>現状の経営資源では中間処理は出来ない。</t>
    <rPh sb="0" eb="2">
      <t>ゲンジョウ</t>
    </rPh>
    <rPh sb="3" eb="7">
      <t>ケイエイシゲン</t>
    </rPh>
    <rPh sb="9" eb="13">
      <t>チュウカンショリ</t>
    </rPh>
    <rPh sb="14" eb="16">
      <t>デキ</t>
    </rPh>
    <phoneticPr fontId="3"/>
  </si>
  <si>
    <t>特にない</t>
    <rPh sb="0" eb="1">
      <t>トク</t>
    </rPh>
    <phoneticPr fontId="3"/>
  </si>
  <si>
    <t>・法令を遵守し、適正に処理をする。</t>
    <rPh sb="1" eb="3">
      <t>ホウレイ</t>
    </rPh>
    <rPh sb="4" eb="6">
      <t>ジュンシュ</t>
    </rPh>
    <rPh sb="8" eb="10">
      <t>テキセイ</t>
    </rPh>
    <rPh sb="11" eb="13">
      <t>ショリ</t>
    </rPh>
    <phoneticPr fontId="3"/>
  </si>
  <si>
    <t>法令を遵守し、適正処理を継続する。</t>
    <rPh sb="0" eb="2">
      <t>ホウレイ</t>
    </rPh>
    <rPh sb="3" eb="5">
      <t>ジュンシュ</t>
    </rPh>
    <rPh sb="7" eb="9">
      <t>テキセイ</t>
    </rPh>
    <rPh sb="9" eb="11">
      <t>ショリ</t>
    </rPh>
    <rPh sb="12" eb="14">
      <t>ケイゾク</t>
    </rPh>
    <phoneticPr fontId="3"/>
  </si>
  <si>
    <t>発生工程
①処理槽にて当別管理産業廃棄物(液）の中に製品を浸漬
②劣化により廃棄　⇒　ケミカルドラムやポリ容器に入れる。
③社内で一時保管場所
④処理業者へ運ぶために運送会社の車に積み込む
処理工程
①有害廃酸/特管廃酸　➡　中和　➡　再資源化
②有害廃アルカリ/特管アルカリ　➡　中和　➡　再資源化</t>
    <rPh sb="0" eb="4">
      <t>ハッセイコウテイ</t>
    </rPh>
    <rPh sb="6" eb="8">
      <t>ショリ</t>
    </rPh>
    <rPh sb="8" eb="9">
      <t>ソウ</t>
    </rPh>
    <rPh sb="11" eb="13">
      <t>トウベツ</t>
    </rPh>
    <rPh sb="13" eb="15">
      <t>カンリ</t>
    </rPh>
    <rPh sb="15" eb="17">
      <t>サンギョウ</t>
    </rPh>
    <rPh sb="17" eb="20">
      <t>ハイキブツ</t>
    </rPh>
    <rPh sb="21" eb="22">
      <t>エキ</t>
    </rPh>
    <rPh sb="24" eb="25">
      <t>ナカ</t>
    </rPh>
    <rPh sb="26" eb="28">
      <t>セイヒン</t>
    </rPh>
    <rPh sb="29" eb="31">
      <t>シンセキ</t>
    </rPh>
    <rPh sb="33" eb="35">
      <t>レッカ</t>
    </rPh>
    <rPh sb="38" eb="40">
      <t>ハイキ</t>
    </rPh>
    <rPh sb="53" eb="55">
      <t>ヨウキ</t>
    </rPh>
    <rPh sb="56" eb="57">
      <t>イ</t>
    </rPh>
    <rPh sb="62" eb="64">
      <t>シャナイ</t>
    </rPh>
    <rPh sb="65" eb="67">
      <t>イチジ</t>
    </rPh>
    <rPh sb="67" eb="69">
      <t>ホカン</t>
    </rPh>
    <rPh sb="69" eb="71">
      <t>バショ</t>
    </rPh>
    <rPh sb="73" eb="75">
      <t>ショリ</t>
    </rPh>
    <rPh sb="75" eb="77">
      <t>ギョウシャ</t>
    </rPh>
    <rPh sb="78" eb="79">
      <t>ハコ</t>
    </rPh>
    <rPh sb="83" eb="85">
      <t>ウンソウ</t>
    </rPh>
    <rPh sb="85" eb="87">
      <t>カイシャ</t>
    </rPh>
    <rPh sb="88" eb="89">
      <t>クルマ</t>
    </rPh>
    <rPh sb="90" eb="91">
      <t>ツ</t>
    </rPh>
    <rPh sb="92" eb="93">
      <t>コ</t>
    </rPh>
    <rPh sb="96" eb="100">
      <t>ショリコウテイ</t>
    </rPh>
    <rPh sb="102" eb="106">
      <t>ユウガイハイサン</t>
    </rPh>
    <rPh sb="107" eb="109">
      <t>トッカン</t>
    </rPh>
    <rPh sb="109" eb="111">
      <t>ハイサン</t>
    </rPh>
    <rPh sb="114" eb="116">
      <t>チュウワ</t>
    </rPh>
    <rPh sb="119" eb="123">
      <t>サイシゲンカ</t>
    </rPh>
    <rPh sb="125" eb="127">
      <t>ユウガイ</t>
    </rPh>
    <rPh sb="127" eb="128">
      <t>ハイ</t>
    </rPh>
    <rPh sb="133" eb="135">
      <t>トッカン</t>
    </rPh>
    <rPh sb="142" eb="144">
      <t>チュウワ</t>
    </rPh>
    <rPh sb="147" eb="151">
      <t>サイシゲンカ</t>
    </rPh>
    <phoneticPr fontId="3"/>
  </si>
  <si>
    <t>別紙参照</t>
    <rPh sb="0" eb="4">
      <t>ベッシサンショウ</t>
    </rPh>
    <phoneticPr fontId="3"/>
  </si>
  <si>
    <t>令和  6 年  06  月 12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</si>
</sst>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594485" y="2209800"/>
          <a:ext cx="386715" cy="63436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84960" y="2200275"/>
          <a:ext cx="392430" cy="63436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84960" y="2209800"/>
          <a:ext cx="392430" cy="63436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84960" y="2190750"/>
          <a:ext cx="392430" cy="63436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84960" y="2228850"/>
          <a:ext cx="392430" cy="62484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84960" y="2200275"/>
          <a:ext cx="392430" cy="63436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84960" y="2200275"/>
          <a:ext cx="392430" cy="63436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84960" y="2190750"/>
          <a:ext cx="392430" cy="62484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84960" y="2209800"/>
          <a:ext cx="392430" cy="63436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6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6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7" zoomScaleNormal="100" zoomScaleSheetLayoutView="100" workbookViewId="0">
      <selection activeCell="Y30" sqref="Y30"/>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436</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41</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419</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420</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421</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422</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2538</v>
      </c>
      <c r="Q49" s="739"/>
      <c r="R49" s="739"/>
      <c r="S49" s="739"/>
      <c r="T49" s="739"/>
      <c r="U49" s="740"/>
    </row>
    <row r="50" spans="3:23" ht="26.25" customHeight="1">
      <c r="C50" s="751" t="s">
        <v>11</v>
      </c>
      <c r="D50" s="752"/>
      <c r="E50" s="753"/>
      <c r="F50" s="762" t="str">
        <f>L40</f>
        <v>横浜市緑区白山1-18-2</v>
      </c>
      <c r="G50" s="763"/>
      <c r="H50" s="763"/>
      <c r="I50" s="763"/>
      <c r="J50" s="763"/>
      <c r="K50" s="763"/>
      <c r="L50" s="763"/>
      <c r="M50" s="763"/>
      <c r="N50" s="568" t="s">
        <v>131</v>
      </c>
      <c r="O50" s="572"/>
      <c r="P50" s="572"/>
      <c r="Q50" s="741" t="str">
        <f>O43</f>
        <v>045-937-6133</v>
      </c>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101</v>
      </c>
      <c r="G54" s="732"/>
      <c r="H54" s="732"/>
      <c r="I54" s="732"/>
      <c r="J54" s="732"/>
      <c r="K54" s="732"/>
      <c r="L54" s="33" t="s">
        <v>48</v>
      </c>
      <c r="M54" s="33"/>
      <c r="N54" s="733" t="s">
        <v>423</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v>11706</v>
      </c>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107</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80" t="s">
        <v>434</v>
      </c>
      <c r="G62" s="781"/>
      <c r="H62" s="781"/>
      <c r="I62" s="781"/>
      <c r="J62" s="781"/>
      <c r="K62" s="781"/>
      <c r="L62" s="781"/>
      <c r="M62" s="781"/>
      <c r="N62" s="781"/>
      <c r="O62" s="781"/>
      <c r="P62" s="781"/>
      <c r="Q62" s="781"/>
      <c r="R62" s="781"/>
      <c r="S62" s="781"/>
      <c r="T62" s="781"/>
      <c r="U62" s="782"/>
      <c r="W62" s="29"/>
    </row>
    <row r="63" spans="3:23" ht="13.9"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435</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4</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89.550000000000011</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2"/>
      <c r="E94" s="694"/>
      <c r="F94" s="610" t="s">
        <v>424</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0</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0</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425</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426</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427</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t="s">
        <v>428</v>
      </c>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t="s">
        <v>429</v>
      </c>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t="s">
        <v>430</v>
      </c>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t="s">
        <v>431</v>
      </c>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t="s">
        <v>431</v>
      </c>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t="s">
        <v>431</v>
      </c>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89.550000000000011</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89.550000000000011</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0</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t="s">
        <v>432</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0</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0</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0</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89.550000000000011</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433</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アトテックジャパン株式会社　本社</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225</v>
      </c>
      <c r="I12" s="63"/>
      <c r="J12" s="64"/>
      <c r="K12" s="63"/>
      <c r="L12" s="904"/>
      <c r="M12" s="65"/>
      <c r="O12" s="846"/>
      <c r="P12" s="855"/>
      <c r="Q12" s="855"/>
      <c r="R12" s="855"/>
      <c r="S12" s="62" t="s">
        <v>22</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225</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F30" sqref="F30:G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71.540000000000006</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71.540000000000006</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71.540000000000006</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zoomScaleNormal="100" workbookViewId="0">
      <selection activeCell="F30" sqref="F30:G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15.03</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15.03</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15.03</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9" zoomScaleNormal="100" workbookViewId="0">
      <selection activeCell="F30" sqref="F30:G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2.94</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2.94</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2.94</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zoomScaleNormal="100" workbookViewId="0">
      <selection activeCell="F30" sqref="F30:G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0.04</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0.04</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0.04</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アトテックジャパン株式会社　本社</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c>
    </row>
    <row r="6" spans="2:24" s="19" customFormat="1" ht="15" customHeight="1" thickBot="1">
      <c r="B6" s="169" t="s">
        <v>362</v>
      </c>
      <c r="C6" s="169"/>
      <c r="D6" s="169"/>
      <c r="E6" s="169"/>
      <c r="F6" s="169"/>
      <c r="G6" s="169"/>
      <c r="H6" s="169"/>
      <c r="I6" s="169"/>
      <c r="J6" s="169"/>
      <c r="K6" s="169"/>
      <c r="L6" s="98"/>
      <c r="M6" s="951"/>
      <c r="N6" s="951"/>
      <c r="O6" s="98" t="s">
        <v>78</v>
      </c>
      <c r="P6" s="945" t="str">
        <f>+表紙!F48</f>
        <v>アトテックジャパン株式会社　本社</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0</v>
      </c>
      <c r="H9" s="503">
        <f>IF(OR(ｲ.特管廃酸!F24&gt;0,ｲ.特管廃酸!F24&lt;0),ｲ.特管廃酸!F24,IF(H$19&gt;0,"0",0))</f>
        <v>71.540000000000006</v>
      </c>
      <c r="I9" s="503">
        <f>IF(OR(ｳ.特管廃ｱﾙｶﾘ!F24&gt;0,ｳ.特管廃ｱﾙｶﾘ!F24&lt;0),ｳ.特管廃ｱﾙｶﾘ!F24,IF(I$19&gt;0,"0",0))</f>
        <v>15.03</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2.94</v>
      </c>
      <c r="V9" s="503">
        <f>IF(OR(ﾀ.有害廃ｱﾙｶﾘ!F24&gt;0,ﾀ.有害廃ｱﾙｶﾘ!F24&lt;0),ﾀ.有害廃ｱﾙｶﾘ!F24,IF(V$19&gt;0,"0",0))</f>
        <v>0.04</v>
      </c>
      <c r="W9" s="503">
        <f>IF(OR(ﾁ.廃水銀等!F24&gt;0,ﾁ.廃水銀等!F24&lt;0),ﾁ.廃水銀等!F24,IF(W$19&gt;0,"0",0))</f>
        <v>0</v>
      </c>
      <c r="X9" s="504">
        <f>IF(SUM(G9:W9)&gt;0,SUM(G9:W9),IF(X$19&gt;0,"0",0))</f>
        <v>89.550000000000011</v>
      </c>
    </row>
    <row r="10" spans="2:24" ht="24" customHeight="1">
      <c r="B10" s="173" t="s">
        <v>365</v>
      </c>
      <c r="C10" s="946" t="s">
        <v>213</v>
      </c>
      <c r="D10" s="946"/>
      <c r="E10" s="946"/>
      <c r="F10" s="947"/>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f t="shared" ref="X10:X18" si="0">IF(SUM(G10:W10)&gt;0,SUM(G10:W10),IF(X$19&gt;0,"0",0))</f>
        <v>0</v>
      </c>
    </row>
    <row r="11" spans="2:24" ht="24" customHeight="1">
      <c r="B11" s="173" t="s">
        <v>366</v>
      </c>
      <c r="C11" s="911" t="s">
        <v>214</v>
      </c>
      <c r="D11" s="911"/>
      <c r="E11" s="911"/>
      <c r="F11" s="912"/>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f t="shared" si="0"/>
        <v>0</v>
      </c>
    </row>
    <row r="12" spans="2:24" ht="24" customHeight="1">
      <c r="B12" s="173">
        <v>5</v>
      </c>
      <c r="C12" s="911" t="s">
        <v>215</v>
      </c>
      <c r="D12" s="911"/>
      <c r="E12" s="911"/>
      <c r="F12" s="912"/>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f t="shared" si="0"/>
        <v>0</v>
      </c>
    </row>
    <row r="13" spans="2:24" ht="24" customHeight="1">
      <c r="B13" s="173" t="s">
        <v>166</v>
      </c>
      <c r="C13" s="942" t="s">
        <v>216</v>
      </c>
      <c r="D13" s="932"/>
      <c r="E13" s="932"/>
      <c r="F13" s="933"/>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f t="shared" si="0"/>
        <v>0</v>
      </c>
    </row>
    <row r="14" spans="2:24" ht="24" customHeight="1">
      <c r="B14" s="173" t="s">
        <v>167</v>
      </c>
      <c r="C14" s="911" t="s">
        <v>217</v>
      </c>
      <c r="D14" s="911"/>
      <c r="E14" s="911"/>
      <c r="F14" s="912"/>
      <c r="G14" s="507">
        <f>IF(OR(ｱ.特管廃油!F29&gt;0,ｱ.特管廃油!F29&lt;0),ｱ.特管廃油!F29,IF(G$19&gt;0,"0",0))</f>
        <v>0</v>
      </c>
      <c r="H14" s="507">
        <f>IF(OR(ｲ.特管廃酸!F29&gt;0,ｲ.特管廃酸!F29&lt;0),ｲ.特管廃酸!F29,IF(H$19&gt;0,"0",0))</f>
        <v>71.540000000000006</v>
      </c>
      <c r="I14" s="507">
        <f>IF(OR(ｳ.特管廃ｱﾙｶﾘ!F29&gt;0,ｳ.特管廃ｱﾙｶﾘ!F29&lt;0),ｳ.特管廃ｱﾙｶﾘ!F29,IF(I$19&gt;0,"0",0))</f>
        <v>15.03</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2.94</v>
      </c>
      <c r="V14" s="507">
        <f>IF(OR(ﾀ.有害廃ｱﾙｶﾘ!F29&gt;0,ﾀ.有害廃ｱﾙｶﾘ!F29&lt;0),ﾀ.有害廃ｱﾙｶﾘ!F29,IF(V$19&gt;0,"0",0))</f>
        <v>0.04</v>
      </c>
      <c r="W14" s="507">
        <f>IF(OR(ﾁ.廃水銀等!F29&gt;0,ﾁ.廃水銀等!F29&lt;0),ﾁ.廃水銀等!F29,IF(W$19&gt;0,"0",0))</f>
        <v>0</v>
      </c>
      <c r="X14" s="508">
        <f t="shared" si="0"/>
        <v>89.550000000000011</v>
      </c>
    </row>
    <row r="15" spans="2:24" ht="24" customHeight="1">
      <c r="B15" s="173" t="s">
        <v>168</v>
      </c>
      <c r="C15" s="911" t="s">
        <v>218</v>
      </c>
      <c r="D15" s="911"/>
      <c r="E15" s="911"/>
      <c r="F15" s="912"/>
      <c r="G15" s="507">
        <f>IF(OR(ｱ.特管廃油!F30&gt;0,ｱ.特管廃油!F30&lt;0),ｱ.特管廃油!F30,IF(G$19&gt;0,"0",0))</f>
        <v>0</v>
      </c>
      <c r="H15" s="507">
        <f>IF(OR(ｲ.特管廃酸!F30&gt;0,ｲ.特管廃酸!F30&lt;0),ｲ.特管廃酸!F30,IF(H$19&gt;0,"0",0))</f>
        <v>71.540000000000006</v>
      </c>
      <c r="I15" s="507">
        <f>IF(OR(ｳ.特管廃ｱﾙｶﾘ!F30&gt;0,ｳ.特管廃ｱﾙｶﾘ!F30&lt;0),ｳ.特管廃ｱﾙｶﾘ!F30,IF(I$19&gt;0,"0",0))</f>
        <v>15.03</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2.94</v>
      </c>
      <c r="V15" s="507">
        <f>IF(OR(ﾀ.有害廃ｱﾙｶﾘ!F30&gt;0,ﾀ.有害廃ｱﾙｶﾘ!F30&lt;0),ﾀ.有害廃ｱﾙｶﾘ!F30,IF(V$19&gt;0,"0",0))</f>
        <v>0.04</v>
      </c>
      <c r="W15" s="507">
        <f>IF(OR(ﾁ.廃水銀等!F30&gt;0,ﾁ.廃水銀等!F30&lt;0),ﾁ.廃水銀等!F30,IF(W$19&gt;0,"0",0))</f>
        <v>0</v>
      </c>
      <c r="X15" s="508">
        <f t="shared" si="0"/>
        <v>89.550000000000011</v>
      </c>
    </row>
    <row r="16" spans="2:24" ht="24" customHeight="1">
      <c r="B16" s="173" t="s">
        <v>169</v>
      </c>
      <c r="C16" s="911" t="s">
        <v>219</v>
      </c>
      <c r="D16" s="911"/>
      <c r="E16" s="911"/>
      <c r="F16" s="912"/>
      <c r="G16" s="507">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0</v>
      </c>
    </row>
    <row r="17" spans="2:24" ht="24" customHeight="1">
      <c r="B17" s="173"/>
      <c r="C17" s="911" t="s">
        <v>374</v>
      </c>
      <c r="D17" s="911"/>
      <c r="E17" s="911"/>
      <c r="F17" s="912"/>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f t="shared" si="0"/>
        <v>0</v>
      </c>
    </row>
    <row r="18" spans="2:24" ht="24" customHeight="1" thickBot="1">
      <c r="B18" s="174"/>
      <c r="C18" s="224" t="s">
        <v>237</v>
      </c>
      <c r="D18" s="940" t="s">
        <v>400</v>
      </c>
      <c r="E18" s="940"/>
      <c r="F18" s="941"/>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f t="shared" si="0"/>
        <v>0</v>
      </c>
    </row>
    <row r="19" spans="2:24" ht="24" customHeight="1" thickTop="1">
      <c r="B19" s="170"/>
      <c r="C19" s="175" t="s">
        <v>340</v>
      </c>
      <c r="D19" s="925" t="s">
        <v>341</v>
      </c>
      <c r="E19" s="925"/>
      <c r="F19" s="926"/>
      <c r="G19" s="502">
        <f t="shared" ref="G19:V19" si="1">+G37+G25+G23+G22+G21-G20</f>
        <v>0</v>
      </c>
      <c r="H19" s="502">
        <f t="shared" si="1"/>
        <v>0</v>
      </c>
      <c r="I19" s="502">
        <f t="shared" si="1"/>
        <v>0</v>
      </c>
      <c r="J19" s="502">
        <f t="shared" si="1"/>
        <v>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0</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0</v>
      </c>
      <c r="H37" s="534">
        <f t="shared" si="7"/>
        <v>0</v>
      </c>
      <c r="I37" s="534">
        <f t="shared" si="7"/>
        <v>0</v>
      </c>
      <c r="J37" s="534">
        <f t="shared" si="7"/>
        <v>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0</v>
      </c>
    </row>
    <row r="38" spans="2:24" ht="24" customHeight="1">
      <c r="B38" s="171"/>
      <c r="C38" s="934"/>
      <c r="D38" s="234"/>
      <c r="E38" s="232" t="s">
        <v>231</v>
      </c>
      <c r="F38" s="560"/>
      <c r="G38" s="528">
        <f t="shared" ref="G38:V38" si="8">SUM(G39:G41)</f>
        <v>0</v>
      </c>
      <c r="H38" s="528">
        <f t="shared" si="8"/>
        <v>0</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0</v>
      </c>
    </row>
    <row r="39" spans="2:24" ht="24" customHeight="1">
      <c r="B39" s="171"/>
      <c r="C39" s="934"/>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1" t="s">
        <v>258</v>
      </c>
      <c r="E43" s="921"/>
      <c r="F43" s="922"/>
      <c r="G43" s="536">
        <f>+ｱ.特管廃油!$AK$27</f>
        <v>0</v>
      </c>
      <c r="H43" s="536">
        <f>+ｲ.特管廃酸!$AK$27</f>
        <v>0</v>
      </c>
      <c r="I43" s="536">
        <f>+ｳ.特管廃ｱﾙｶﾘ!$AK$27</f>
        <v>0</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0</v>
      </c>
    </row>
    <row r="44" spans="2:24" ht="24" customHeight="1">
      <c r="B44" s="171"/>
      <c r="C44" s="178"/>
      <c r="D44" s="176" t="s">
        <v>147</v>
      </c>
      <c r="E44" s="927" t="s">
        <v>176</v>
      </c>
      <c r="F44" s="928"/>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15" t="s">
        <v>177</v>
      </c>
      <c r="F45" s="916"/>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71.540000000000006</v>
      </c>
      <c r="I55" s="544">
        <f t="shared" si="9"/>
        <v>15.03</v>
      </c>
      <c r="J55" s="544">
        <f t="shared" si="9"/>
        <v>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2.94</v>
      </c>
      <c r="V55" s="544">
        <f t="shared" si="9"/>
        <v>0.04</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237" zoomScale="115" zoomScaleNormal="100" zoomScaleSheetLayoutView="115" workbookViewId="0">
      <selection activeCell="F37" sqref="F37:U37"/>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c>
      <c r="U5" s="402"/>
      <c r="V5" s="402"/>
      <c r="W5" s="44"/>
    </row>
    <row r="6" spans="1:24" ht="13.15" customHeight="1">
      <c r="C6" s="1068" t="s">
        <v>390</v>
      </c>
      <c r="D6" s="1068"/>
      <c r="E6" s="1068"/>
      <c r="F6" s="1068"/>
      <c r="G6" s="1068"/>
      <c r="H6" s="1068"/>
      <c r="I6" s="1068"/>
      <c r="J6" s="1068"/>
      <c r="K6" s="1068"/>
      <c r="L6" s="1068"/>
      <c r="M6" s="1068"/>
      <c r="N6" s="1068"/>
      <c r="O6" s="1068"/>
      <c r="P6" s="1068"/>
      <c r="Q6" s="1068"/>
      <c r="R6" s="1068"/>
      <c r="S6" s="1068"/>
      <c r="T6" s="1068"/>
      <c r="U6" s="1068"/>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  6 年  06  月 12   日</v>
      </c>
      <c r="Q11" s="1073"/>
      <c r="R11" s="1073"/>
      <c r="S11" s="1073"/>
      <c r="T11" s="1074"/>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横浜市緑区白山1-18-2</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アトテックジャパン株式会社
代表取締役社長　西田省三</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045-937-6133</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アトテックジャパン株式会社　本社</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2538</v>
      </c>
      <c r="Q25" s="1088"/>
      <c r="R25" s="1088"/>
      <c r="S25" s="1088"/>
      <c r="T25" s="1088"/>
      <c r="U25" s="1089"/>
    </row>
    <row r="26" spans="1:23" ht="26.25" customHeight="1">
      <c r="C26" s="1047" t="s">
        <v>11</v>
      </c>
      <c r="D26" s="1080"/>
      <c r="E26" s="1081"/>
      <c r="F26" s="1058" t="str">
        <f>+表紙!F50</f>
        <v>横浜市緑区白山1-18-2</v>
      </c>
      <c r="G26" s="1059"/>
      <c r="H26" s="1059"/>
      <c r="I26" s="1059"/>
      <c r="J26" s="1059"/>
      <c r="K26" s="1059"/>
      <c r="L26" s="1059"/>
      <c r="M26" s="1059"/>
      <c r="N26" s="130" t="s">
        <v>131</v>
      </c>
      <c r="O26" s="409"/>
      <c r="P26" s="409"/>
      <c r="Q26" s="1090" t="str">
        <f>IF(+表紙!Q50="","",+表紙!Q50)</f>
        <v>045-937-6133</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Ｅ16－化学工業</v>
      </c>
      <c r="G30" s="1095"/>
      <c r="H30" s="1095"/>
      <c r="I30" s="1095"/>
      <c r="J30" s="1095"/>
      <c r="K30" s="1095"/>
      <c r="L30" s="276" t="s">
        <v>48</v>
      </c>
      <c r="M30" s="276"/>
      <c r="N30" s="1096" t="str">
        <f>IF(COUNTA(表紙!N54)=1,+表紙!N54,"")</f>
        <v>めっき薬品製造販売</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t="str">
        <f>IF(+表紙!N55="","",+表紙!N55)</f>
        <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t="str">
        <f>IF(+表紙!N57="","",+表紙!N57)</f>
        <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f>IF(+表紙!N58="","",+表紙!N58)</f>
        <v>11706</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f>IF(+表紙!F61="","",+表紙!F61)</f>
        <v>107</v>
      </c>
      <c r="G37" s="1076"/>
      <c r="H37" s="1076"/>
      <c r="I37" s="1076"/>
      <c r="J37" s="1076"/>
      <c r="K37" s="1076"/>
      <c r="L37" s="1076"/>
      <c r="M37" s="1076"/>
      <c r="N37" s="1076"/>
      <c r="O37" s="1076"/>
      <c r="P37" s="1076"/>
      <c r="Q37" s="1076"/>
      <c r="R37" s="1076"/>
      <c r="S37" s="1076"/>
      <c r="T37" s="1076"/>
      <c r="U37" s="1077"/>
    </row>
    <row r="38" spans="3:21" ht="13.9" customHeight="1">
      <c r="C38" s="281"/>
      <c r="D38" s="498"/>
      <c r="E38" s="496"/>
      <c r="F38" s="1043" t="str">
        <f>IF(COUNTA(表紙!F62)=1,+表紙!F62,"")</f>
        <v>発生工程
①処理槽にて当別管理産業廃棄物(液）の中に製品を浸漬
②劣化により廃棄　⇒　ケミカルドラムやポリ容器に入れる。
③社内で一時保管場所
④処理業者へ運ぶために運送会社の車に積み込む
処理工程
①有害廃酸/特管廃酸　➡　中和　➡　再資源化
②有害廃アルカリ/特管アルカリ　➡　中和　➡　再資源化</v>
      </c>
      <c r="G38" s="1044"/>
      <c r="H38" s="1044"/>
      <c r="I38" s="1044"/>
      <c r="J38" s="1044"/>
      <c r="K38" s="1044"/>
      <c r="L38" s="1044"/>
      <c r="M38" s="1044"/>
      <c r="N38" s="1044"/>
      <c r="O38" s="1044"/>
      <c r="P38" s="1044"/>
      <c r="Q38" s="1044"/>
      <c r="R38" s="1044"/>
      <c r="S38" s="1044"/>
      <c r="T38" s="1044"/>
      <c r="U38" s="1045"/>
    </row>
    <row r="39" spans="3:21" ht="13.9"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4</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89.550000000000011</v>
      </c>
      <c r="L66" s="1019"/>
      <c r="M66" s="1019"/>
      <c r="N66" s="1019"/>
      <c r="O66" s="1019"/>
      <c r="P66" s="296" t="s">
        <v>13</v>
      </c>
      <c r="Q66" s="1010"/>
      <c r="R66" s="1010"/>
      <c r="S66" s="1010"/>
      <c r="T66" s="1010"/>
      <c r="U66" s="1011"/>
      <c r="V66" s="384"/>
      <c r="W66" s="384"/>
      <c r="X66" s="419"/>
    </row>
    <row r="67" spans="1:24" ht="13.9"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 customHeight="1">
      <c r="C70" s="1042"/>
      <c r="D70" s="1013"/>
      <c r="E70" s="1016"/>
      <c r="F70" s="973" t="str">
        <f>IF(COUNTA(表紙!F94)=1,+表紙!F94,"")</f>
        <v>なるべく排出量を減らすようにしている。</v>
      </c>
      <c r="G70" s="974"/>
      <c r="H70" s="974"/>
      <c r="I70" s="974"/>
      <c r="J70" s="974"/>
      <c r="K70" s="974"/>
      <c r="L70" s="974"/>
      <c r="M70" s="974"/>
      <c r="N70" s="974"/>
      <c r="O70" s="974"/>
      <c r="P70" s="974"/>
      <c r="Q70" s="974"/>
      <c r="R70" s="974"/>
      <c r="S70" s="974"/>
      <c r="T70" s="974"/>
      <c r="U70" s="975"/>
      <c r="V70" s="316"/>
    </row>
    <row r="71" spans="1:24" ht="13.9"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0</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0</v>
      </c>
      <c r="L81" s="1019"/>
      <c r="M81" s="1019"/>
      <c r="N81" s="1019"/>
      <c r="O81" s="1019"/>
      <c r="P81" s="299" t="s">
        <v>13</v>
      </c>
      <c r="Q81" s="1010"/>
      <c r="R81" s="1010"/>
      <c r="S81" s="1010"/>
      <c r="T81" s="1010"/>
      <c r="U81" s="1011"/>
      <c r="V81" s="384"/>
      <c r="W81" s="384"/>
      <c r="X81" s="304"/>
    </row>
    <row r="82" spans="1:24" ht="13.9"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 customHeight="1">
      <c r="C85" s="1027"/>
      <c r="D85" s="981"/>
      <c r="E85" s="983"/>
      <c r="F85" s="973" t="str">
        <f>IF(COUNTA(表紙!F109)=1,+表紙!F109,"")</f>
        <v>引き続きなるべく排出量を減らすように、努力する。
有害物の代替品を使用するよう検討する。</v>
      </c>
      <c r="G85" s="974"/>
      <c r="H85" s="974"/>
      <c r="I85" s="974"/>
      <c r="J85" s="974"/>
      <c r="K85" s="974"/>
      <c r="L85" s="974"/>
      <c r="M85" s="974"/>
      <c r="N85" s="974"/>
      <c r="O85" s="974"/>
      <c r="P85" s="974"/>
      <c r="Q85" s="974"/>
      <c r="R85" s="974"/>
      <c r="S85" s="974"/>
      <c r="T85" s="974"/>
      <c r="U85" s="975"/>
      <c r="V85" s="316"/>
    </row>
    <row r="86" spans="1:24" ht="13.9"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1"/>
      <c r="E96" s="983"/>
      <c r="F96" s="973" t="str">
        <f>IF(COUNTA(表紙!F120)=1,+表紙!F120,"")</f>
        <v>有価金属含有液は、リサイクルするようにしている。</v>
      </c>
      <c r="G96" s="974"/>
      <c r="H96" s="974"/>
      <c r="I96" s="974"/>
      <c r="J96" s="974"/>
      <c r="K96" s="974"/>
      <c r="L96" s="974"/>
      <c r="M96" s="974"/>
      <c r="N96" s="974"/>
      <c r="O96" s="974"/>
      <c r="P96" s="974"/>
      <c r="Q96" s="974"/>
      <c r="R96" s="974"/>
      <c r="S96" s="974"/>
      <c r="T96" s="974"/>
      <c r="U96" s="975"/>
      <c r="V96" s="316"/>
      <c r="W96" s="350"/>
      <c r="X96" s="350"/>
    </row>
    <row r="97" spans="3:24" ht="13.9"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1"/>
      <c r="E102" s="983"/>
      <c r="F102" s="1020" t="str">
        <f>IF(COUNTA(表紙!F126)=1,+表紙!F126,"")</f>
        <v>引き続き有価金属含有液は、リサイクルするようにする。</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f>+表紙!K134</f>
        <v>0</v>
      </c>
      <c r="L110" s="984"/>
      <c r="M110" s="984"/>
      <c r="N110" s="984"/>
      <c r="O110" s="984"/>
      <c r="P110" s="321" t="s">
        <v>13</v>
      </c>
      <c r="Q110" s="1002" t="s">
        <v>331</v>
      </c>
      <c r="R110" s="1002"/>
      <c r="S110" s="1002"/>
      <c r="T110" s="1002"/>
      <c r="U110" s="1003"/>
      <c r="V110" s="384"/>
      <c r="W110" s="384"/>
      <c r="X110" s="316"/>
    </row>
    <row r="111" spans="3:24" ht="13.9"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1"/>
      <c r="E112" s="1099"/>
      <c r="F112" s="973" t="str">
        <f>IF(COUNTA(表紙!F136)=1,+表紙!F136,"")</f>
        <v>現状の技術では再生利用は出来ない。</v>
      </c>
      <c r="G112" s="974"/>
      <c r="H112" s="974"/>
      <c r="I112" s="974"/>
      <c r="J112" s="974"/>
      <c r="K112" s="974"/>
      <c r="L112" s="974"/>
      <c r="M112" s="974"/>
      <c r="N112" s="974"/>
      <c r="O112" s="974"/>
      <c r="P112" s="974"/>
      <c r="Q112" s="974"/>
      <c r="R112" s="974"/>
      <c r="S112" s="974"/>
      <c r="T112" s="974"/>
      <c r="U112" s="975"/>
      <c r="V112" s="316"/>
      <c r="W112" s="350"/>
      <c r="X112" s="350"/>
    </row>
    <row r="113" spans="3:24" ht="13.9"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1"/>
      <c r="E123" s="983"/>
      <c r="F123" s="973" t="str">
        <f>IF(COUNTA(表紙!F147)=1,+表紙!F147,"")</f>
        <v>技術革新があるまで現状維持。</v>
      </c>
      <c r="G123" s="974"/>
      <c r="H123" s="974"/>
      <c r="I123" s="974"/>
      <c r="J123" s="974"/>
      <c r="K123" s="974"/>
      <c r="L123" s="974"/>
      <c r="M123" s="974"/>
      <c r="N123" s="974"/>
      <c r="O123" s="974"/>
      <c r="P123" s="974"/>
      <c r="Q123" s="974"/>
      <c r="R123" s="974"/>
      <c r="S123" s="974"/>
      <c r="T123" s="974"/>
      <c r="U123" s="975"/>
      <c r="V123" s="316"/>
      <c r="W123" s="350"/>
      <c r="X123" s="350"/>
    </row>
    <row r="124" spans="3:24" ht="13.9"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1"/>
      <c r="E133" s="983"/>
      <c r="F133" s="627" t="s">
        <v>311</v>
      </c>
      <c r="G133" s="628"/>
      <c r="H133" s="628"/>
      <c r="I133" s="628"/>
      <c r="J133" s="628"/>
      <c r="K133" s="984">
        <f>+表紙!K157</f>
        <v>0</v>
      </c>
      <c r="L133" s="984"/>
      <c r="M133" s="984"/>
      <c r="N133" s="984"/>
      <c r="O133" s="984"/>
      <c r="P133" s="321" t="s">
        <v>13</v>
      </c>
      <c r="Q133" s="1002" t="s">
        <v>187</v>
      </c>
      <c r="R133" s="1002"/>
      <c r="S133" s="1002"/>
      <c r="T133" s="1002"/>
      <c r="U133" s="1003"/>
      <c r="V133" s="384"/>
      <c r="W133" s="384"/>
      <c r="X133" s="316"/>
    </row>
    <row r="134" spans="3:24" ht="37.9" customHeight="1">
      <c r="C134" s="320"/>
      <c r="D134" s="981"/>
      <c r="E134" s="983"/>
      <c r="F134" s="627" t="s">
        <v>312</v>
      </c>
      <c r="G134" s="628"/>
      <c r="H134" s="628"/>
      <c r="I134" s="628"/>
      <c r="J134" s="628"/>
      <c r="K134" s="984">
        <f>+表紙!K158</f>
        <v>0</v>
      </c>
      <c r="L134" s="984"/>
      <c r="M134" s="984"/>
      <c r="N134" s="984"/>
      <c r="O134" s="984"/>
      <c r="P134" s="321" t="s">
        <v>13</v>
      </c>
      <c r="Q134" s="1002" t="s">
        <v>186</v>
      </c>
      <c r="R134" s="1002"/>
      <c r="S134" s="1002"/>
      <c r="T134" s="1002"/>
      <c r="U134" s="1003"/>
      <c r="V134" s="384"/>
      <c r="W134" s="384"/>
      <c r="X134" s="316"/>
    </row>
    <row r="135" spans="3:24" ht="13.9"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1"/>
      <c r="E136" s="983"/>
      <c r="F136" s="973" t="str">
        <f>IF(COUNTA(表紙!F160)=1,+表紙!F160,"")</f>
        <v>現状の経営資源では中間処理は出来ない。</v>
      </c>
      <c r="G136" s="974"/>
      <c r="H136" s="974"/>
      <c r="I136" s="974"/>
      <c r="J136" s="974"/>
      <c r="K136" s="974"/>
      <c r="L136" s="974"/>
      <c r="M136" s="974"/>
      <c r="N136" s="974"/>
      <c r="O136" s="974"/>
      <c r="P136" s="974"/>
      <c r="Q136" s="974"/>
      <c r="R136" s="974"/>
      <c r="S136" s="974"/>
      <c r="T136" s="974"/>
      <c r="U136" s="975"/>
      <c r="V136" s="316"/>
      <c r="W136" s="350"/>
      <c r="X136" s="350"/>
    </row>
    <row r="137" spans="3:24" ht="13.9"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1"/>
      <c r="E148" s="983"/>
      <c r="F148" s="973" t="str">
        <f>IF(COUNTA(表紙!F172)=1,+表紙!F172,"")</f>
        <v>特にない</v>
      </c>
      <c r="G148" s="974"/>
      <c r="H148" s="974"/>
      <c r="I148" s="974"/>
      <c r="J148" s="974"/>
      <c r="K148" s="974"/>
      <c r="L148" s="974"/>
      <c r="M148" s="974"/>
      <c r="N148" s="974"/>
      <c r="O148" s="974"/>
      <c r="P148" s="974"/>
      <c r="Q148" s="974"/>
      <c r="R148" s="974"/>
      <c r="S148" s="974"/>
      <c r="T148" s="974"/>
      <c r="U148" s="975"/>
      <c r="V148" s="316"/>
      <c r="W148" s="350"/>
      <c r="X148" s="350"/>
    </row>
    <row r="149" spans="3:24" ht="13.9"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f>+表紙!K183</f>
        <v>0</v>
      </c>
      <c r="L159" s="984"/>
      <c r="M159" s="984"/>
      <c r="N159" s="984"/>
      <c r="O159" s="984"/>
      <c r="P159" s="321" t="s">
        <v>13</v>
      </c>
      <c r="Q159" s="668" t="s">
        <v>335</v>
      </c>
      <c r="R159" s="668"/>
      <c r="S159" s="668"/>
      <c r="T159" s="668"/>
      <c r="U159" s="669"/>
      <c r="V159" s="400"/>
      <c r="W159" s="400"/>
      <c r="X159" s="316"/>
    </row>
    <row r="160" spans="3:24" ht="13.9"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1"/>
      <c r="E161" s="1099"/>
      <c r="F161" s="973" t="str">
        <f>IF(COUNTA(表紙!F185)=1,+表紙!F185,"")</f>
        <v>特にない</v>
      </c>
      <c r="G161" s="974"/>
      <c r="H161" s="974"/>
      <c r="I161" s="974"/>
      <c r="J161" s="974"/>
      <c r="K161" s="974"/>
      <c r="L161" s="974"/>
      <c r="M161" s="974"/>
      <c r="N161" s="974"/>
      <c r="O161" s="974"/>
      <c r="P161" s="974"/>
      <c r="Q161" s="974"/>
      <c r="R161" s="974"/>
      <c r="S161" s="974"/>
      <c r="T161" s="974"/>
      <c r="U161" s="975"/>
      <c r="V161" s="316"/>
      <c r="W161" s="350"/>
      <c r="X161" s="350"/>
    </row>
    <row r="162" spans="3:24" ht="13.9"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1"/>
      <c r="E173" s="983"/>
      <c r="F173" s="973" t="str">
        <f>IF(COUNTA(表紙!F197)=1,+表紙!F197,"")</f>
        <v>特にない</v>
      </c>
      <c r="G173" s="974"/>
      <c r="H173" s="974"/>
      <c r="I173" s="974"/>
      <c r="J173" s="974"/>
      <c r="K173" s="974"/>
      <c r="L173" s="974"/>
      <c r="M173" s="974"/>
      <c r="N173" s="974"/>
      <c r="O173" s="974"/>
      <c r="P173" s="974"/>
      <c r="Q173" s="974"/>
      <c r="R173" s="974"/>
      <c r="S173" s="974"/>
      <c r="T173" s="974"/>
      <c r="U173" s="975"/>
      <c r="V173" s="316"/>
      <c r="W173" s="350"/>
      <c r="X173" s="350"/>
    </row>
    <row r="174" spans="3:24" ht="13.9"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1"/>
      <c r="E184" s="983"/>
      <c r="F184" s="985" t="s">
        <v>188</v>
      </c>
      <c r="G184" s="986"/>
      <c r="H184" s="986"/>
      <c r="I184" s="986"/>
      <c r="J184" s="986"/>
      <c r="K184" s="984">
        <f>+表紙!K208</f>
        <v>89.550000000000011</v>
      </c>
      <c r="L184" s="984"/>
      <c r="M184" s="984"/>
      <c r="N184" s="984"/>
      <c r="O184" s="984"/>
      <c r="P184" s="323" t="s">
        <v>13</v>
      </c>
      <c r="Q184" s="987" t="s">
        <v>212</v>
      </c>
      <c r="R184" s="988"/>
      <c r="S184" s="988"/>
      <c r="T184" s="988"/>
      <c r="U184" s="989"/>
      <c r="V184" s="384"/>
      <c r="W184" s="384"/>
      <c r="X184" s="316"/>
    </row>
    <row r="185" spans="3:24" ht="43.15" customHeight="1">
      <c r="C185" s="320"/>
      <c r="D185" s="981"/>
      <c r="E185" s="983"/>
      <c r="F185" s="324"/>
      <c r="G185" s="627" t="s">
        <v>164</v>
      </c>
      <c r="H185" s="628"/>
      <c r="I185" s="628"/>
      <c r="J185" s="628"/>
      <c r="K185" s="984">
        <f>+表紙!K209</f>
        <v>89.550000000000011</v>
      </c>
      <c r="L185" s="984"/>
      <c r="M185" s="984"/>
      <c r="N185" s="984"/>
      <c r="O185" s="984"/>
      <c r="P185" s="302" t="s">
        <v>13</v>
      </c>
      <c r="Q185" s="990"/>
      <c r="R185" s="991"/>
      <c r="S185" s="991"/>
      <c r="T185" s="991"/>
      <c r="U185" s="992"/>
      <c r="V185" s="384"/>
      <c r="W185" s="384"/>
      <c r="X185" s="316"/>
    </row>
    <row r="186" spans="3:24" ht="43.15" customHeight="1">
      <c r="C186" s="320"/>
      <c r="D186" s="981"/>
      <c r="E186" s="983"/>
      <c r="F186" s="324"/>
      <c r="G186" s="627" t="s">
        <v>165</v>
      </c>
      <c r="H186" s="628"/>
      <c r="I186" s="628"/>
      <c r="J186" s="628"/>
      <c r="K186" s="984">
        <f>+表紙!K210</f>
        <v>0</v>
      </c>
      <c r="L186" s="984"/>
      <c r="M186" s="984"/>
      <c r="N186" s="984"/>
      <c r="O186" s="984"/>
      <c r="P186" s="302" t="s">
        <v>13</v>
      </c>
      <c r="Q186" s="990"/>
      <c r="R186" s="991"/>
      <c r="S186" s="991"/>
      <c r="T186" s="991"/>
      <c r="U186" s="992"/>
      <c r="V186" s="384"/>
      <c r="W186" s="384"/>
      <c r="X186" s="316"/>
    </row>
    <row r="187" spans="3:24" ht="43.15" customHeight="1">
      <c r="C187" s="320"/>
      <c r="D187" s="981"/>
      <c r="E187" s="983"/>
      <c r="F187" s="324"/>
      <c r="G187" s="627" t="s">
        <v>374</v>
      </c>
      <c r="H187" s="628"/>
      <c r="I187" s="628"/>
      <c r="J187" s="628"/>
      <c r="K187" s="984">
        <f>+表紙!K211</f>
        <v>0</v>
      </c>
      <c r="L187" s="984"/>
      <c r="M187" s="984"/>
      <c r="N187" s="984"/>
      <c r="O187" s="984"/>
      <c r="P187" s="302" t="s">
        <v>13</v>
      </c>
      <c r="Q187" s="990"/>
      <c r="R187" s="991"/>
      <c r="S187" s="991"/>
      <c r="T187" s="991"/>
      <c r="U187" s="992"/>
      <c r="V187" s="384"/>
      <c r="W187" s="384"/>
      <c r="X187" s="316"/>
    </row>
    <row r="188" spans="3:24" ht="43.15" customHeight="1">
      <c r="C188" s="320"/>
      <c r="D188" s="981"/>
      <c r="E188" s="983"/>
      <c r="F188" s="325"/>
      <c r="G188" s="627" t="s">
        <v>375</v>
      </c>
      <c r="H188" s="628"/>
      <c r="I188" s="628"/>
      <c r="J188" s="628"/>
      <c r="K188" s="984">
        <f>+表紙!K212</f>
        <v>0</v>
      </c>
      <c r="L188" s="984"/>
      <c r="M188" s="984"/>
      <c r="N188" s="984"/>
      <c r="O188" s="984"/>
      <c r="P188" s="302" t="s">
        <v>13</v>
      </c>
      <c r="Q188" s="993"/>
      <c r="R188" s="994"/>
      <c r="S188" s="994"/>
      <c r="T188" s="994"/>
      <c r="U188" s="995"/>
      <c r="V188" s="384"/>
      <c r="W188" s="384"/>
      <c r="X188" s="316"/>
    </row>
    <row r="189" spans="3:24" ht="13.9"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1"/>
      <c r="E190" s="983"/>
      <c r="F190" s="973" t="str">
        <f>IF(COUNTA(表紙!F214)=1,+表紙!F214,"")</f>
        <v>・法令を遵守し、適正に処理をする。</v>
      </c>
      <c r="G190" s="974"/>
      <c r="H190" s="974"/>
      <c r="I190" s="974"/>
      <c r="J190" s="974"/>
      <c r="K190" s="974"/>
      <c r="L190" s="974"/>
      <c r="M190" s="974"/>
      <c r="N190" s="974"/>
      <c r="O190" s="974"/>
      <c r="P190" s="974"/>
      <c r="Q190" s="974"/>
      <c r="R190" s="974"/>
      <c r="S190" s="974"/>
      <c r="T190" s="974"/>
      <c r="U190" s="975"/>
      <c r="V190" s="316"/>
      <c r="W190" s="350"/>
      <c r="X190" s="350"/>
    </row>
    <row r="191" spans="3:24" ht="13.9"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0</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0</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0</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1"/>
      <c r="E207" s="983"/>
      <c r="F207" s="973" t="str">
        <f>IF(COUNTA(表紙!F231)=1,+表紙!F231,"")</f>
        <v/>
      </c>
      <c r="G207" s="974"/>
      <c r="H207" s="974"/>
      <c r="I207" s="974"/>
      <c r="J207" s="974"/>
      <c r="K207" s="974"/>
      <c r="L207" s="974"/>
      <c r="M207" s="974"/>
      <c r="N207" s="974"/>
      <c r="O207" s="974"/>
      <c r="P207" s="974"/>
      <c r="Q207" s="974"/>
      <c r="R207" s="974"/>
      <c r="S207" s="974"/>
      <c r="T207" s="974"/>
      <c r="U207" s="975"/>
      <c r="V207" s="316"/>
      <c r="W207" s="350"/>
      <c r="X207" s="350"/>
    </row>
    <row r="208" spans="3:24" ht="13.9"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89.550000000000011</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法令を遵守し、適正処理を継続する。</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2024-06-13T08:02:51Z</dcterms:created>
  <dcterms:modified xsi:type="dcterms:W3CDTF">2024-09-09T10:03:12Z</dcterms:modified>
</cp:coreProperties>
</file>