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P16" i="82"/>
  <c r="U50" i="94" s="1"/>
  <c r="R45" i="94"/>
  <c r="Q18" i="94"/>
  <c r="Q17" i="94"/>
  <c r="Q16" i="94"/>
  <c r="Q15" i="94"/>
  <c r="Q14" i="94"/>
  <c r="Q13" i="94"/>
  <c r="Q12" i="94"/>
  <c r="Q11" i="94"/>
  <c r="Q10" i="94"/>
  <c r="Q9" i="94"/>
  <c r="Q55" i="94" s="1"/>
  <c r="J18" i="94"/>
  <c r="J17" i="94"/>
  <c r="J15"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S32" i="76" l="1"/>
  <c r="J54" i="94" s="1"/>
  <c r="AL31" i="76"/>
  <c r="J52" i="94" s="1"/>
  <c r="J14" i="94"/>
  <c r="J12" i="94"/>
  <c r="J55" i="94"/>
  <c r="J10"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<sst xmlns="http://schemas.openxmlformats.org/spreadsheetml/2006/main" count="2839" uniqueCount="437">
  <si>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</si>
  <si>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</si>
  <si>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</si>
  <si>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</si>
  <si>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</si>
  <si>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</si>
  <si>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</si>
  <si>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</si>
  <si>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</si>
  <si>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</si>
  <si>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</si>
  <si>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</si>
  <si>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</si>
  <si>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</si>
  <si>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</si>
  <si>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</si>
  <si>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</si>
  <si>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</si>
  <si>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</si>
  <si>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</si>
  <si>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</si>
  <si>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</si>
  <si>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</si>
  <si>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</si>
  <si>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</si>
  <si>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</si>
  <si>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</si>
  <si>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</si>
  <si>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</si>
  <si>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</si>
  <si>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</si>
  <si>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</si>
  <si>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</si>
  <si>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</si>
  <si>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</si>
  <si>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</si>
  <si>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</si>
  <si>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</si>
  <si>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</si>
  <si>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</si>
  <si>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</si>
  <si>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</si>
  <si>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</si>
  <si>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</si>
  <si>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</si>
  <si>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</si>
  <si>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</si>
  <si>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</si>
  <si>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</si>
  <si>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</si>
  <si>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</si>
  <si>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</si>
  <si>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</si>
  <si>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</si>
  <si>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</si>
  <si>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</si>
  <si>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</si>
  <si>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</si>
  <si>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</si>
  <si>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</si>
  <si>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</si>
  <si>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</si>
  <si>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</si>
  <si>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</si>
  <si>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</si>
  <si>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</si>
  <si>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</si>
  <si>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</si>
  <si>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</si>
  <si>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</si>
  <si>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</si>
  <si>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</si>
  <si>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</si>
  <si>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</si>
  <si>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</si>
  <si>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</si>
  <si>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</si>
  <si>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</si>
  <si>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</si>
  <si>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</si>
  <si>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</si>
  <si>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</si>
  <si>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</si>
  <si>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</si>
  <si>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</si>
  <si>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</si>
  <si>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</si>
  <si>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</si>
  <si>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</si>
  <si>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</si>
  <si>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</si>
  <si>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</si>
  <si>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</si>
  <si>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</si>
  <si>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</si>
  <si>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</si>
  <si>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</si>
  <si>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</si>
  <si>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</si>
  <si>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</si>
  <si>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</si>
  <si>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</si>
  <si>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</si>
  <si>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</si>
  <si>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</si>
  <si>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</si>
  <si>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</si>
  <si>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</si>
  <si>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</si>
  <si>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</si>
  <si>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</si>
  <si>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</si>
  <si>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</si>
  <si>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</si>
  <si>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</si>
  <si>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</si>
  <si>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</si>
  <si>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</si>
  <si>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</si>
  <si>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</si>
  <si>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</si>
  <si>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</si>
  <si>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</si>
  <si>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</si>
  <si>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</si>
  <si>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</si>
  <si>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</si>
  <si>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</si>
  <si>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</si>
  <si>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</si>
  <si>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</si>
  <si>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</si>
  <si>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</si>
  <si>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</si>
  <si>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</si>
  <si>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</si>
  <si>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</si>
  <si>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</si>
  <si>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</si>
  <si>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</si>
  <si>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</si>
  <si>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</si>
  <si>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</si>
  <si>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</si>
  <si>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</si>
  <si>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</si>
  <si>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</si>
  <si>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</si>
  <si>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</si>
  <si>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</si>
  <si>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</si>
  <si>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</si>
  <si>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</si>
  <si>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</si>
  <si>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</si>
  <si>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</si>
  <si>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</si>
  <si>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</si>
  <si>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</si>
  <si>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</si>
  <si>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</si>
  <si>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</si>
  <si>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</si>
  <si>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</si>
  <si>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</si>
  <si>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</si>
  <si>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</si>
  <si>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</si>
  <si>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</si>
  <si>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</si>
  <si>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</si>
  <si>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</si>
  <si>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</si>
  <si>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</si>
  <si>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</si>
  <si>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</si>
  <si>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</si>
  <si>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</si>
  <si>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</si>
  <si>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</si>
  <si>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</si>
  <si>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</si>
  <si>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</si>
  <si>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</si>
  <si>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</si>
  <si>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</si>
  <si>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</si>
  <si>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</si>
  <si>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</si>
  <si>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</si>
  <si>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</si>
  <si>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</si>
  <si>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</si>
  <si>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</si>
  <si>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</si>
  <si>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</si>
  <si>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</si>
  <si>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</si>
  <si>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</si>
  <si>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</si>
  <si>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</si>
  <si>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</si>
  <si>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</si>
  <si>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</si>
  <si>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</si>
  <si>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</si>
  <si>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</si>
  <si>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</si>
  <si>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</si>
  <si>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</si>
  <si>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</si>
  <si>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</si>
  <si>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</si>
  <si>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</si>
  <si>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</si>
  <si>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</si>
  <si>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</si>
  <si>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</si>
  <si>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</si>
  <si>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</si>
  <si>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</si>
  <si>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</si>
  <si>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</si>
  <si>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</si>
  <si>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</si>
  <si>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</si>
  <si>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</si>
  <si>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</si>
  <si>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</si>
  <si>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</si>
  <si>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</si>
  <si>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</si>
  <si>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</si>
  <si>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</si>
  <si>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</si>
  <si>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</si>
  <si>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</si>
  <si>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</si>
  <si>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</si>
  <si>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</si>
  <si>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</si>
  <si>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</si>
  <si>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</si>
  <si>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</si>
  <si>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</si>
  <si>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</si>
  <si>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</si>
  <si>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</si>
  <si>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</si>
  <si>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</si>
  <si>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</si>
  <si>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</si>
  <si>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</si>
  <si>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</si>
  <si>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</si>
  <si>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</si>
  <si>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</si>
  <si>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</si>
  <si>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</si>
  <si>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</si>
  <si>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</si>
  <si>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</si>
  <si>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</si>
  <si>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</si>
  <si>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</si>
  <si>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</si>
  <si>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</si>
  <si>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</si>
  <si>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</si>
  <si>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</si>
  <si>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</si>
  <si>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</si>
  <si>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</si>
  <si>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</si>
  <si>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</si>
  <si>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</si>
  <si>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</si>
  <si>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</si>
  <si>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</si>
  <si>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</si>
  <si>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</si>
  <si>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</si>
  <si>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</si>
  <si>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</si>
  <si>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</si>
  <si>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</si>
  <si>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</si>
  <si>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</si>
  <si>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</si>
  <si>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</si>
  <si>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</si>
  <si>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</si>
  <si>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</si>
  <si>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</si>
  <si>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</si>
  <si>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</si>
  <si>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</si>
  <si>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</si>
  <si>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</si>
  <si>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</si>
  <si>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</si>
  <si>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</si>
  <si>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</si>
  <si>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</si>
  <si>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</si>
  <si>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</si>
  <si>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</si>
  <si>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</si>
  <si>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</si>
  <si>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</si>
  <si>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</si>
  <si>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</si>
  <si>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</si>
  <si>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</si>
  <si>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</si>
  <si>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</si>
  <si>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</si>
  <si>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</si>
  <si>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</si>
  <si>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</si>
  <si>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</si>
  <si>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</si>
  <si>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</si>
  <si>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</si>
  <si>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</si>
  <si>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</si>
  <si>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</si>
  <si>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</si>
  <si>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</si>
  <si>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</si>
  <si>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</si>
  <si>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</si>
  <si>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</si>
  <si>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</si>
  <si>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</si>
  <si>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</si>
  <si>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</si>
  <si>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</si>
  <si>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</si>
  <si>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</si>
  <si>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</si>
  <si>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</si>
  <si>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</si>
  <si>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</si>
  <si>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</si>
  <si>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</si>
  <si>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</si>
  <si>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</si>
  <si>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</si>
  <si>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</si>
  <si>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</si>
  <si>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</si>
  <si>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</si>
  <si>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</si>
  <si>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</si>
  <si>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</si>
  <si>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</si>
  <si>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</si>
  <si>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</si>
  <si>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</si>
  <si>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</si>
  <si>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</si>
  <si>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</si>
  <si>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</si>
  <si>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</si>
  <si>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</si>
  <si>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</si>
  <si>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</si>
  <si>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</si>
  <si>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</si>
  <si>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</si>
  <si>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</si>
  <si>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</si>
  <si>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</si>
  <si>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</si>
  <si>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</si>
  <si>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</si>
  <si>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</si>
  <si>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</si>
  <si>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</si>
  <si>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</si>
  <si>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</si>
  <si>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</si>
  <si>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</si>
  <si>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</si>
  <si>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</si>
  <si>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</si>
  <si>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</si>
  <si>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</si>
  <si>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</si>
  <si>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</si>
  <si>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</si>
  <si>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</si>
  <si>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</si>
  <si>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</si>
  <si>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</si>
  <si>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</si>
  <si>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</si>
  <si>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</si>
  <si>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</si>
  <si>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</si>
  <si>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</si>
  <si>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</si>
  <si>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</si>
  <si>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</si>
  <si>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</si>
  <si>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</si>
  <si>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</si>
  <si>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</si>
  <si>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</si>
  <si>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</si>
  <si>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</si>
  <si>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</si>
  <si>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</si>
  <si>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</si>
  <si>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</si>
  <si>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</si>
  <si>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</si>
  <si>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</si>
  <si>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</si>
  <si>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</si>
  <si>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</si>
  <si>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</si>
  <si>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</si>
  <si>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</si>
  <si>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</si>
  <si>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</si>
  <si>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</si>
  <si>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</si>
  <si>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医療法人横浜未来ヘルスケアシステム　戸塚共立第１病院</t>
    <rPh sb="0" eb="4">
      <t>イリョウホウジン</t>
    </rPh>
    <rPh sb="4" eb="6">
      <t>ヨコハマ</t>
    </rPh>
    <rPh sb="6" eb="8">
      <t>ミライ</t>
    </rPh>
    <rPh sb="18" eb="20">
      <t>トツカ</t>
    </rPh>
    <rPh sb="20" eb="22">
      <t>キョウリツ</t>
    </rPh>
    <rPh sb="22" eb="23">
      <t>ダイ</t>
    </rPh>
    <rPh sb="24" eb="26">
      <t>ビョウイン</t>
    </rPh>
    <phoneticPr fontId="3"/>
  </si>
  <si>
    <t>電子マニフェストを継続して使用した</t>
    <rPh sb="0" eb="1">
      <t>デンシ</t>
    </rPh>
    <rPh sb="8" eb="10">
      <t>ケイゾク</t>
    </rPh>
    <rPh sb="12" eb="14">
      <t>シヨウ</t>
    </rPh>
    <phoneticPr fontId="3"/>
  </si>
  <si>
    <t>神奈川県横浜市戸塚区戸塚町116</t>
    <rPh sb="0" eb="4">
      <t>カナガワケン</t>
    </rPh>
    <rPh sb="4" eb="7">
      <t>ヨコハマシ</t>
    </rPh>
    <rPh sb="7" eb="10">
      <t>トツカク</t>
    </rPh>
    <rPh sb="10" eb="13">
      <t>トツカチョウ</t>
    </rPh>
    <phoneticPr fontId="3"/>
  </si>
  <si>
    <t>医療法人横浜未来ヘルスケアシステム　戸塚共立第1病院
理事長　横川　秀男</t>
    <rPh sb="0" eb="4">
      <t>イリョウホウジン</t>
    </rPh>
    <rPh sb="4" eb="6">
      <t>ヨコハマ</t>
    </rPh>
    <rPh sb="6" eb="8">
      <t>ミライ</t>
    </rPh>
    <rPh sb="18" eb="22">
      <t>トツカキョウリツ</t>
    </rPh>
    <rPh sb="22" eb="23">
      <t>ダイ</t>
    </rPh>
    <rPh sb="24" eb="26">
      <t>ビョウイン</t>
    </rPh>
    <rPh sb="27" eb="30">
      <t>リジチョウ</t>
    </rPh>
    <rPh sb="31" eb="33">
      <t>ヨコカワ</t>
    </rPh>
    <rPh sb="34" eb="36">
      <t>ヒデオ</t>
    </rPh>
    <phoneticPr fontId="3"/>
  </si>
  <si>
    <t>045-864-2501</t>
    <phoneticPr fontId="3"/>
  </si>
  <si>
    <t>420名</t>
    <rPh sb="3" eb="4">
      <t>メイ</t>
    </rPh>
    <phoneticPr fontId="3"/>
  </si>
  <si>
    <t>医療業</t>
    <rPh sb="0" eb="3">
      <t>イリョウギョウ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</si>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</sst>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3" zoomScale="87" zoomScaleNormal="100" zoomScaleSheetLayoutView="87" workbookViewId="0">
      <selection activeCell="N28" sqref="N28"/>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407</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408</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436</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398</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431</v>
      </c>
      <c r="K39" s="428"/>
      <c r="L39" s="429"/>
      <c r="M39" s="429"/>
      <c r="N39" s="429"/>
      <c r="O39" s="430"/>
      <c r="Q39" s="15"/>
      <c r="R39" s="15"/>
    </row>
    <row r="40" spans="1:19" ht="26.25" customHeight="1">
      <c r="C40" s="76"/>
      <c r="H40" s="18" t="s">
        <v>7</v>
      </c>
      <c r="I40" s="18"/>
      <c r="J40" s="428" t="s">
        <v>432</v>
      </c>
      <c r="K40" s="428"/>
      <c r="L40" s="429"/>
      <c r="M40" s="429"/>
      <c r="N40" s="429"/>
      <c r="O40" s="430"/>
    </row>
    <row r="41" spans="1:19">
      <c r="C41" s="76"/>
      <c r="J41" s="16" t="s">
        <v>8</v>
      </c>
      <c r="O41" s="77"/>
    </row>
    <row r="42" spans="1:19">
      <c r="C42" s="76"/>
      <c r="J42" s="19" t="s">
        <v>9</v>
      </c>
      <c r="K42" s="19"/>
      <c r="L42" s="431" t="s">
        <v>433</v>
      </c>
      <c r="M42" s="431"/>
      <c r="N42" s="431"/>
      <c r="O42" s="432"/>
    </row>
    <row r="43" spans="1:19" ht="7.5" customHeight="1">
      <c r="C43" s="76"/>
      <c r="J43" s="19"/>
      <c r="K43" s="19"/>
      <c r="O43" s="77"/>
    </row>
    <row r="44" spans="1:19" ht="7.5" customHeight="1">
      <c r="C44" s="76"/>
      <c r="O44" s="77"/>
    </row>
    <row r="45" spans="1:19" ht="30" customHeight="1">
      <c r="A45" s="17">
        <v>4</v>
      </c>
      <c r="C45" s="450" t="s">
        <v>409</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429</v>
      </c>
      <c r="G47" s="459"/>
      <c r="H47" s="460"/>
      <c r="I47" s="460"/>
      <c r="J47" s="460"/>
      <c r="K47" s="460"/>
      <c r="L47" s="460"/>
      <c r="M47" s="425" t="s">
        <v>410</v>
      </c>
      <c r="N47" s="426"/>
      <c r="O47" s="427"/>
    </row>
    <row r="48" spans="1:19" ht="18.75" customHeight="1">
      <c r="C48" s="516"/>
      <c r="D48" s="517"/>
      <c r="E48" s="518"/>
      <c r="F48" s="461"/>
      <c r="G48" s="462"/>
      <c r="H48" s="462"/>
      <c r="I48" s="462"/>
      <c r="J48" s="462"/>
      <c r="K48" s="462"/>
      <c r="L48" s="462"/>
      <c r="M48" s="453">
        <v>2678</v>
      </c>
      <c r="N48" s="454"/>
      <c r="O48" s="455"/>
    </row>
    <row r="49" spans="3:21" ht="18.75" customHeight="1">
      <c r="C49" s="435" t="s">
        <v>11</v>
      </c>
      <c r="D49" s="436"/>
      <c r="E49" s="437"/>
      <c r="F49" s="463" t="s">
        <v>431</v>
      </c>
      <c r="G49" s="464"/>
      <c r="H49" s="464"/>
      <c r="I49" s="464"/>
      <c r="J49" s="464"/>
      <c r="K49" s="464"/>
      <c r="L49" s="115" t="s">
        <v>134</v>
      </c>
      <c r="M49" s="367"/>
      <c r="N49" s="456" t="s">
        <v>433</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435</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148</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t="s">
        <v>434</v>
      </c>
      <c r="G59" s="512"/>
      <c r="H59" s="512"/>
      <c r="I59" s="512"/>
      <c r="J59" s="512"/>
      <c r="K59" s="512"/>
      <c r="L59" s="512"/>
      <c r="M59" s="512"/>
      <c r="N59" s="512"/>
      <c r="O59" s="513"/>
      <c r="Q59" s="21"/>
    </row>
    <row r="60" spans="3:21" ht="45" customHeight="1">
      <c r="C60" s="478" t="s">
        <v>287</v>
      </c>
      <c r="D60" s="479"/>
      <c r="E60" s="480"/>
      <c r="F60" s="481" t="s">
        <v>411</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112.97</v>
      </c>
      <c r="I63" s="216" t="s">
        <v>4</v>
      </c>
      <c r="J63" s="404" t="s">
        <v>228</v>
      </c>
      <c r="K63" s="405"/>
      <c r="L63" s="406"/>
      <c r="M63" s="485">
        <f>+別紙!X14</f>
        <v>112.97</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101.75</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46.91</v>
      </c>
      <c r="N65" s="488"/>
      <c r="O65" s="256" t="s">
        <v>4</v>
      </c>
      <c r="P65" s="149"/>
      <c r="Q65" s="150"/>
      <c r="R65" s="150"/>
      <c r="S65" s="150"/>
    </row>
    <row r="66" spans="1:19" ht="37.5" customHeight="1">
      <c r="C66" s="372"/>
      <c r="D66" s="401" t="s">
        <v>291</v>
      </c>
      <c r="E66" s="402"/>
      <c r="F66" s="402"/>
      <c r="G66" s="403"/>
      <c r="H66" s="356" t="str">
        <f>+別紙!X12</f>
        <v>0</v>
      </c>
      <c r="I66" s="216" t="s">
        <v>4</v>
      </c>
      <c r="J66" s="401" t="s">
        <v>412</v>
      </c>
      <c r="K66" s="402"/>
      <c r="L66" s="403"/>
      <c r="M66" s="487">
        <f>+別紙!X17</f>
        <v>42</v>
      </c>
      <c r="N66" s="488"/>
      <c r="O66" s="256" t="s">
        <v>4</v>
      </c>
      <c r="P66" s="149"/>
      <c r="Q66" s="150"/>
      <c r="R66" s="150"/>
      <c r="S66" s="150"/>
    </row>
    <row r="67" spans="1:19" ht="37.5" customHeight="1">
      <c r="C67" s="373"/>
      <c r="D67" s="401" t="s">
        <v>292</v>
      </c>
      <c r="E67" s="402"/>
      <c r="F67" s="402"/>
      <c r="G67" s="403"/>
      <c r="H67" s="356" t="str">
        <f>+別紙!X13</f>
        <v>0</v>
      </c>
      <c r="I67" s="216" t="s">
        <v>4</v>
      </c>
      <c r="J67" s="401" t="s">
        <v>404</v>
      </c>
      <c r="K67" s="402"/>
      <c r="L67" s="403"/>
      <c r="M67" s="418">
        <f>+別紙!X18</f>
        <v>24.06</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413</v>
      </c>
      <c r="K69" s="408"/>
      <c r="L69" s="408"/>
      <c r="M69" s="281">
        <v>112.97</v>
      </c>
      <c r="N69" s="274" t="s">
        <v>323</v>
      </c>
      <c r="O69" s="275"/>
      <c r="P69" s="272"/>
      <c r="Q69" s="150"/>
      <c r="R69" s="150"/>
      <c r="S69" s="150"/>
    </row>
    <row r="70" spans="1:19" ht="15" customHeight="1">
      <c r="C70" s="276"/>
      <c r="D70" s="494"/>
      <c r="E70" s="495"/>
      <c r="F70" s="495"/>
      <c r="G70" s="495"/>
      <c r="H70" s="495"/>
      <c r="I70" s="496"/>
      <c r="J70" s="409" t="s">
        <v>414</v>
      </c>
      <c r="K70" s="410"/>
      <c r="L70" s="410"/>
      <c r="M70" s="311">
        <f>SUM(別紙!G19:J19,別紙!N19:W19)</f>
        <v>109.87</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t="s">
        <v>430</v>
      </c>
      <c r="E72" s="414"/>
      <c r="F72" s="414"/>
      <c r="G72" s="414"/>
      <c r="H72" s="414"/>
      <c r="I72" s="414"/>
      <c r="J72" s="414"/>
      <c r="K72" s="414"/>
      <c r="L72" s="414"/>
      <c r="M72" s="414"/>
      <c r="N72" s="414"/>
      <c r="O72" s="415"/>
      <c r="P72" s="272"/>
      <c r="Q72" s="377" t="s">
        <v>415</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416</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417</v>
      </c>
      <c r="E82" s="399"/>
      <c r="F82" s="399"/>
      <c r="G82" s="399"/>
      <c r="H82" s="399"/>
      <c r="I82" s="399"/>
      <c r="J82" s="399"/>
      <c r="K82" s="399"/>
      <c r="L82" s="399"/>
      <c r="M82" s="399"/>
      <c r="N82" s="399"/>
      <c r="O82" s="400"/>
    </row>
    <row r="83" spans="3:28" s="16" customFormat="1" ht="28.15" customHeight="1">
      <c r="C83" s="169">
        <v>4</v>
      </c>
      <c r="D83" s="399" t="s">
        <v>418</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419</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420</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403</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401</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G9" zoomScaleNormal="100" workbookViewId="0">
      <selection activeCell="R34" sqref="R3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109.87</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112.97</v>
      </c>
      <c r="E24" s="557"/>
      <c r="F24" s="557"/>
      <c r="G24" s="182" t="s">
        <v>158</v>
      </c>
      <c r="H24" s="602">
        <f>+F12</f>
        <v>109.87</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66.88</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109.87</v>
      </c>
      <c r="Q27" s="583"/>
      <c r="R27" s="583"/>
      <c r="S27" s="583"/>
      <c r="T27" s="42" t="s">
        <v>38</v>
      </c>
      <c r="U27" s="62"/>
      <c r="V27" s="62"/>
      <c r="Y27" s="60" t="s">
        <v>39</v>
      </c>
      <c r="Z27" s="63"/>
      <c r="AH27" s="51"/>
      <c r="AI27" s="51"/>
      <c r="AJ27" s="51"/>
      <c r="AK27" s="51"/>
      <c r="AL27" s="562">
        <f>+AH18+P27</f>
        <v>109.87</v>
      </c>
      <c r="AM27" s="563"/>
      <c r="AN27" s="563"/>
      <c r="AO27" s="563"/>
      <c r="AP27" s="50" t="s">
        <v>13</v>
      </c>
      <c r="AQ27" s="239"/>
      <c r="AR27" s="117"/>
      <c r="AS27" s="527">
        <v>0</v>
      </c>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66.88</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112.97</v>
      </c>
      <c r="E29" s="557"/>
      <c r="F29" s="557"/>
      <c r="G29" s="182" t="s">
        <v>158</v>
      </c>
      <c r="H29" s="602">
        <f>+AL27</f>
        <v>109.87</v>
      </c>
      <c r="I29" s="599"/>
      <c r="J29" s="182" t="s">
        <v>158</v>
      </c>
      <c r="M29" s="567"/>
      <c r="P29" s="54"/>
      <c r="Q29" s="133"/>
      <c r="R29" s="49" t="s">
        <v>145</v>
      </c>
      <c r="S29" s="569" t="s">
        <v>33</v>
      </c>
      <c r="T29" s="580"/>
      <c r="U29" s="580"/>
      <c r="V29" s="581"/>
      <c r="W29" s="46"/>
      <c r="X29" s="64"/>
      <c r="Y29" s="584" t="s">
        <v>191</v>
      </c>
      <c r="Z29" s="585"/>
      <c r="AA29" s="556">
        <v>42.99</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101.75</v>
      </c>
      <c r="E30" s="557"/>
      <c r="F30" s="557"/>
      <c r="G30" s="182" t="s">
        <v>158</v>
      </c>
      <c r="H30" s="602">
        <f>+AL30</f>
        <v>98.57</v>
      </c>
      <c r="I30" s="599"/>
      <c r="J30" s="182" t="s">
        <v>158</v>
      </c>
      <c r="M30" s="567"/>
      <c r="P30" s="54"/>
      <c r="R30" s="582">
        <f>+ROUND(AA28,2)+ROUND(AA29,2)+ROUND(AA30,2)</f>
        <v>109.87</v>
      </c>
      <c r="S30" s="583"/>
      <c r="T30" s="583"/>
      <c r="U30" s="583"/>
      <c r="V30" s="42" t="s">
        <v>16</v>
      </c>
      <c r="Y30" s="584" t="s">
        <v>148</v>
      </c>
      <c r="Z30" s="585"/>
      <c r="AA30" s="556">
        <v>0</v>
      </c>
      <c r="AB30" s="557"/>
      <c r="AC30" s="557"/>
      <c r="AD30" s="557"/>
      <c r="AE30" s="557"/>
      <c r="AF30" s="42" t="s">
        <v>13</v>
      </c>
      <c r="AL30" s="527">
        <v>98.57</v>
      </c>
      <c r="AM30" s="535"/>
      <c r="AN30" s="535"/>
      <c r="AO30" s="535"/>
      <c r="AP30" s="50" t="s">
        <v>13</v>
      </c>
      <c r="AS30" s="598"/>
      <c r="AT30" s="595"/>
      <c r="AU30" s="595"/>
      <c r="AV30" s="596"/>
      <c r="AW30" s="382"/>
    </row>
    <row r="31" spans="2:49" ht="27" customHeight="1" thickTop="1" thickBot="1">
      <c r="B31" s="588" t="s">
        <v>167</v>
      </c>
      <c r="C31" s="589"/>
      <c r="D31" s="557">
        <v>46.91</v>
      </c>
      <c r="E31" s="557"/>
      <c r="F31" s="557"/>
      <c r="G31" s="182" t="s">
        <v>158</v>
      </c>
      <c r="H31" s="602">
        <f>+AS24</f>
        <v>66.88</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v>42.99</v>
      </c>
      <c r="AT31" s="592"/>
      <c r="AU31" s="592"/>
      <c r="AV31" s="152" t="s">
        <v>13</v>
      </c>
      <c r="AW31" s="382"/>
    </row>
    <row r="32" spans="2:49" ht="27" customHeight="1" thickTop="1" thickBot="1">
      <c r="B32" s="588" t="s">
        <v>401</v>
      </c>
      <c r="C32" s="589"/>
      <c r="D32" s="557">
        <v>42</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24.06</v>
      </c>
      <c r="E33" s="579"/>
      <c r="F33" s="579"/>
      <c r="G33" s="183" t="s">
        <v>158</v>
      </c>
      <c r="H33" s="603">
        <f>+AS31</f>
        <v>42.99</v>
      </c>
      <c r="I33" s="604"/>
      <c r="J33" s="183" t="s">
        <v>158</v>
      </c>
      <c r="M33" s="568"/>
      <c r="R33" s="556">
        <v>0</v>
      </c>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医療法人横浜未来ヘルスケアシステム　戸塚共立第１病院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428</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421</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422</v>
      </c>
      <c r="E23" s="550"/>
      <c r="F23" s="550"/>
      <c r="G23" s="551"/>
      <c r="H23" s="590" t="s">
        <v>423</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399</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400</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401</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402</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7"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医療法人横浜未来ヘルスケアシステム　戸塚共立第１病院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112.97</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112.97</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112.97</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112.97</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101.75</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101.75</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46.91</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46.91</v>
      </c>
    </row>
    <row r="17" spans="2:24" ht="24" customHeight="1">
      <c r="B17" s="158"/>
      <c r="C17" s="651" t="s">
        <v>401</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42</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42</v>
      </c>
    </row>
    <row r="18" spans="2:24" ht="24" customHeight="1" thickBot="1">
      <c r="B18" s="159"/>
      <c r="C18" s="185" t="s">
        <v>201</v>
      </c>
      <c r="D18" s="663" t="s">
        <v>404</v>
      </c>
      <c r="E18" s="663"/>
      <c r="F18" s="664"/>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24.06</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f t="shared" si="0"/>
        <v>24.06</v>
      </c>
    </row>
    <row r="19" spans="2:24" ht="24" customHeight="1" thickTop="1">
      <c r="B19" s="155"/>
      <c r="C19" s="160" t="s">
        <v>301</v>
      </c>
      <c r="D19" s="653" t="s">
        <v>302</v>
      </c>
      <c r="E19" s="653"/>
      <c r="F19" s="654"/>
      <c r="G19" s="322">
        <f t="shared" ref="G19:V19" si="1">+G37+G25+G23+G22+G21-G20</f>
        <v>0</v>
      </c>
      <c r="H19" s="322">
        <f t="shared" si="1"/>
        <v>0</v>
      </c>
      <c r="I19" s="322">
        <f t="shared" si="1"/>
        <v>0</v>
      </c>
      <c r="J19" s="322">
        <f t="shared" si="1"/>
        <v>109.87</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109.87</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0</v>
      </c>
      <c r="J37" s="346">
        <f t="shared" si="7"/>
        <v>109.87</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109.87</v>
      </c>
    </row>
    <row r="38" spans="2:24" ht="24" customHeight="1">
      <c r="B38" s="156"/>
      <c r="C38" s="638"/>
      <c r="D38" s="195"/>
      <c r="E38" s="193" t="s">
        <v>195</v>
      </c>
      <c r="F38" s="360"/>
      <c r="G38" s="340">
        <f t="shared" ref="G38:V38" si="8">SUM(G39:G41)</f>
        <v>0</v>
      </c>
      <c r="H38" s="340">
        <f t="shared" si="8"/>
        <v>0</v>
      </c>
      <c r="I38" s="340">
        <f t="shared" si="8"/>
        <v>0</v>
      </c>
      <c r="J38" s="340">
        <f t="shared" si="8"/>
        <v>109.87</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109.87</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66.88</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66.88</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42.99</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42.99</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0</v>
      </c>
      <c r="J43" s="348">
        <f>+ｴ.感染性廃棄物!$AL$27</f>
        <v>109.87</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109.87</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98.57</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98.57</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66.88</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66.88</v>
      </c>
    </row>
    <row r="46" spans="2:24" ht="24" customHeight="1">
      <c r="B46" s="156"/>
      <c r="C46" s="163"/>
      <c r="D46" s="358" t="s">
        <v>154</v>
      </c>
      <c r="E46" s="636" t="s">
        <v>405</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406</v>
      </c>
      <c r="F47" s="629"/>
      <c r="G47" s="354">
        <f>+ｱ.特管廃油!$AS$31</f>
        <v>0</v>
      </c>
      <c r="H47" s="354">
        <f>+ｲ.特管廃酸!$AS$31</f>
        <v>0</v>
      </c>
      <c r="I47" s="354">
        <f>+ｳ.特管廃ｱﾙｶﾘ!$AS$31</f>
        <v>0</v>
      </c>
      <c r="J47" s="354">
        <f>+ｴ.感染性廃棄物!$AS$31</f>
        <v>42.99</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42.99</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222.84</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222.84</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年    月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神奈川県横浜市戸塚区戸塚町116</v>
      </c>
      <c r="K16" s="696"/>
      <c r="L16" s="697"/>
      <c r="M16" s="697"/>
      <c r="N16" s="697"/>
      <c r="O16" s="698"/>
    </row>
    <row r="17" spans="1:17" ht="26.25" customHeight="1">
      <c r="C17" s="76"/>
      <c r="H17" s="18" t="s">
        <v>7</v>
      </c>
      <c r="I17" s="18"/>
      <c r="J17" s="696" t="str">
        <f>+表紙!J40</f>
        <v>医療法人横浜未来ヘルスケアシステム　戸塚共立第1病院
理事長　横川　秀男</v>
      </c>
      <c r="K17" s="696"/>
      <c r="L17" s="697"/>
      <c r="M17" s="697"/>
      <c r="N17" s="697"/>
      <c r="O17" s="698"/>
    </row>
    <row r="18" spans="1:17">
      <c r="C18" s="76"/>
      <c r="J18" s="16" t="s">
        <v>8</v>
      </c>
      <c r="O18" s="77"/>
    </row>
    <row r="19" spans="1:17">
      <c r="C19" s="76"/>
      <c r="J19" s="19" t="s">
        <v>9</v>
      </c>
      <c r="K19" s="19"/>
      <c r="L19" s="701" t="str">
        <f>IF(+表紙!L42="","",+表紙!L42)</f>
        <v>045-864-2501</v>
      </c>
      <c r="M19" s="701"/>
      <c r="N19" s="701"/>
      <c r="O19" s="702"/>
    </row>
    <row r="20" spans="1:17">
      <c r="C20" s="76"/>
      <c r="J20" s="19"/>
      <c r="K20" s="19"/>
      <c r="O20" s="77"/>
    </row>
    <row r="21" spans="1:17">
      <c r="C21" s="76"/>
      <c r="O21" s="77"/>
    </row>
    <row r="22" spans="1:17" ht="30" customHeight="1">
      <c r="A22" s="17">
        <v>4</v>
      </c>
      <c r="C22" s="450" t="s">
        <v>424</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医療法人横浜未来ヘルスケアシステム　戸塚共立第１病院</v>
      </c>
      <c r="G24" s="707"/>
      <c r="H24" s="708"/>
      <c r="I24" s="708"/>
      <c r="J24" s="708"/>
      <c r="K24" s="708"/>
      <c r="L24" s="708"/>
      <c r="M24" s="425" t="s">
        <v>427</v>
      </c>
      <c r="N24" s="711"/>
      <c r="O24" s="712"/>
    </row>
    <row r="25" spans="1:17" ht="21" customHeight="1">
      <c r="C25" s="516"/>
      <c r="D25" s="517"/>
      <c r="E25" s="518"/>
      <c r="F25" s="709"/>
      <c r="G25" s="710"/>
      <c r="H25" s="710"/>
      <c r="I25" s="710"/>
      <c r="J25" s="710"/>
      <c r="K25" s="710"/>
      <c r="L25" s="710"/>
      <c r="M25" s="713">
        <f>表紙!M48</f>
        <v>2678</v>
      </c>
      <c r="N25" s="714"/>
      <c r="O25" s="715"/>
    </row>
    <row r="26" spans="1:17" ht="21" customHeight="1">
      <c r="C26" s="435" t="s">
        <v>11</v>
      </c>
      <c r="D26" s="436"/>
      <c r="E26" s="437"/>
      <c r="F26" s="718" t="str">
        <f>+表紙!F49</f>
        <v>神奈川県横浜市戸塚区戸塚町116</v>
      </c>
      <c r="G26" s="719"/>
      <c r="H26" s="719"/>
      <c r="I26" s="719"/>
      <c r="J26" s="719"/>
      <c r="K26" s="719"/>
      <c r="L26" s="115" t="s">
        <v>134</v>
      </c>
      <c r="M26" s="207"/>
      <c r="N26" s="682" t="str">
        <f>IF(+表紙!N49="","",+表紙!N49)</f>
        <v>045-864-2501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医療業</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148</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t="str">
        <f>IF(+表紙!F59="","",+表紙!F59)</f>
        <v>420名</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112.97</v>
      </c>
      <c r="I40" s="216" t="s">
        <v>4</v>
      </c>
      <c r="J40" s="404" t="s">
        <v>293</v>
      </c>
      <c r="K40" s="405"/>
      <c r="L40" s="406"/>
      <c r="M40" s="724">
        <f>+表紙!M63</f>
        <v>112.97</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101.75</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46.91</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f>+表紙!M66</f>
        <v>42</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f>+表紙!M67</f>
        <v>24.06</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425</v>
      </c>
      <c r="K46" s="408"/>
      <c r="L46" s="408"/>
      <c r="M46" s="274">
        <f>IF(表紙!M69="","",表紙!M69)</f>
        <v>112.97</v>
      </c>
      <c r="N46" s="274" t="s">
        <v>329</v>
      </c>
      <c r="O46" s="275"/>
    </row>
    <row r="47" spans="3:17" ht="17.25" customHeight="1">
      <c r="C47" s="276"/>
      <c r="D47" s="494"/>
      <c r="E47" s="495"/>
      <c r="F47" s="495"/>
      <c r="G47" s="495"/>
      <c r="H47" s="495"/>
      <c r="I47" s="496"/>
      <c r="J47" s="409" t="s">
        <v>414</v>
      </c>
      <c r="K47" s="410"/>
      <c r="L47" s="410"/>
      <c r="M47" s="278">
        <f>IF(表紙!M70="","",表紙!M70)</f>
        <v>109.87</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電子マニフェストを継続して使用した</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416</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417</v>
      </c>
      <c r="E59" s="399"/>
      <c r="F59" s="399"/>
      <c r="G59" s="399"/>
      <c r="H59" s="399"/>
      <c r="I59" s="399"/>
      <c r="J59" s="399"/>
      <c r="K59" s="399"/>
      <c r="L59" s="399"/>
      <c r="M59" s="399"/>
      <c r="N59" s="399"/>
      <c r="O59" s="400"/>
    </row>
    <row r="60" spans="1:15" ht="28.15" customHeight="1">
      <c r="A60" s="16"/>
      <c r="B60" s="16"/>
      <c r="C60" s="169">
        <v>4</v>
      </c>
      <c r="D60" s="399" t="s">
        <v>426</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419</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2024-07-12T00:18:03Z</dcterms:created>
  <dcterms:modified xsi:type="dcterms:W3CDTF">2024-09-09T10:07:35Z</dcterms:modified>
</cp:coreProperties>
</file>