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AA44" i="94"/>
  <c r="K226" i="95" s="1"/>
  <c r="K202" i="98" s="1"/>
  <c r="H38" i="94"/>
  <c r="H37" i="94" s="1"/>
  <c r="O38" i="94"/>
  <c r="O37" i="94" s="1"/>
  <c r="O19" i="94" s="1"/>
  <c r="AK27" i="82"/>
  <c r="X32" i="94"/>
  <c r="X31" i="94" s="1"/>
  <c r="X26" i="94" s="1"/>
  <c r="X27" i="94" s="1"/>
  <c r="X18" i="82"/>
  <c r="O16" i="83"/>
  <c r="Y50" i="94" s="1"/>
  <c r="X21" i="83"/>
  <c r="AK27" i="83"/>
  <c r="O16" i="94"/>
  <c r="O9" i="94"/>
  <c r="O55" i="94" s="1"/>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<sst xmlns="http://schemas.openxmlformats.org/spreadsheetml/2006/main" count="3179" uniqueCount="466">
  <si>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</si>
  <si>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</si>
  <si>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</si>
  <si>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</si>
  <si>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</si>
  <si>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</si>
  <si>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</si>
  <si>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</si>
  <si>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</si>
  <si>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</si>
  <si>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</si>
  <si>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</si>
  <si>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</si>
  <si>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</si>
  <si>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</si>
  <si>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</si>
  <si>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</si>
  <si>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</si>
  <si>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</si>
  <si>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</si>
  <si>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</si>
  <si>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</si>
  <si>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</si>
  <si>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</si>
  <si>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</si>
  <si>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</si>
  <si>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</si>
  <si>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</si>
  <si>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</si>
  <si>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</si>
  <si>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</si>
  <si>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</si>
  <si>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</si>
  <si>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</si>
  <si>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</si>
  <si>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</si>
  <si>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</si>
  <si>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</si>
  <si>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</si>
  <si>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</si>
  <si>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</si>
  <si>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</si>
  <si>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</si>
  <si>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</si>
  <si>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</si>
  <si>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</si>
  <si>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</si>
  <si>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</si>
  <si>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</si>
  <si>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</si>
  <si>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</si>
  <si>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</si>
  <si>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</si>
  <si>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</si>
  <si>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</si>
  <si>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</si>
  <si>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</si>
  <si>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</si>
  <si>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</si>
  <si>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</si>
  <si>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</si>
  <si>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</si>
  <si>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</si>
  <si>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</si>
  <si>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</si>
  <si>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</si>
  <si>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</si>
  <si>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</si>
  <si>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</si>
  <si>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</si>
  <si>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</si>
  <si>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</si>
  <si>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</si>
  <si>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</si>
  <si>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</si>
  <si>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</si>
  <si>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</si>
  <si>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</si>
  <si>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</si>
  <si>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</si>
  <si>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</si>
  <si>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</si>
  <si>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</si>
  <si>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</si>
  <si>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</si>
  <si>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</si>
  <si>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</si>
  <si>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</si>
  <si>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</si>
  <si>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</si>
  <si>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</si>
  <si>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</si>
  <si>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</si>
  <si>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</si>
  <si>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</si>
  <si>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</si>
  <si>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</si>
  <si>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</si>
  <si>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</si>
  <si>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</si>
  <si>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</si>
  <si>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</si>
  <si>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</si>
  <si>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</si>
  <si>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</si>
  <si>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</si>
  <si>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</si>
  <si>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</si>
  <si>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</si>
  <si>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</si>
  <si>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</si>
  <si>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</si>
  <si>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</si>
  <si>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</si>
  <si>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</si>
  <si>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</si>
  <si>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</si>
  <si>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</si>
  <si>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</si>
  <si>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</si>
  <si>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</si>
  <si>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</si>
  <si>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</si>
  <si>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</si>
  <si>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</si>
  <si>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</si>
  <si>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</si>
  <si>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</si>
  <si>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</si>
  <si>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</si>
  <si>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</si>
  <si>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</si>
  <si>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</si>
  <si>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</si>
  <si>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</si>
  <si>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</si>
  <si>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</si>
  <si>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</si>
  <si>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</si>
  <si>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</si>
  <si>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</si>
  <si>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</si>
  <si>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</si>
  <si>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</si>
  <si>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</si>
  <si>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</si>
  <si>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</si>
  <si>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</si>
  <si>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</si>
  <si>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</si>
  <si>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</si>
  <si>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</si>
  <si>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</si>
  <si>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</si>
  <si>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</si>
  <si>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</si>
  <si>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</si>
  <si>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</si>
  <si>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</si>
  <si>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</si>
  <si>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</si>
  <si>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</si>
  <si>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</si>
  <si>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</si>
  <si>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</si>
  <si>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</si>
  <si>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</si>
  <si>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</si>
  <si>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</si>
  <si>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</si>
  <si>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</si>
  <si>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</si>
  <si>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</si>
  <si>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</si>
  <si>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</si>
  <si>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</si>
  <si>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</si>
  <si>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</si>
  <si>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</si>
  <si>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</si>
  <si>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</si>
  <si>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</si>
  <si>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</si>
  <si>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</si>
  <si>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</si>
  <si>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</si>
  <si>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</si>
  <si>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</si>
  <si>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</si>
  <si>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</si>
  <si>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</si>
  <si>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</si>
  <si>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</si>
  <si>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</si>
  <si>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</si>
  <si>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</si>
  <si>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</si>
  <si>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</si>
  <si>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</si>
  <si>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</si>
  <si>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</si>
  <si>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</si>
  <si>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</si>
  <si>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</si>
  <si>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</si>
  <si>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</si>
  <si>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</si>
  <si>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</si>
  <si>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</si>
  <si>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</si>
  <si>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</si>
  <si>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</si>
  <si>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</si>
  <si>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</si>
  <si>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</si>
  <si>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</si>
  <si>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</si>
  <si>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</si>
  <si>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</si>
  <si>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</si>
  <si>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</si>
  <si>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</si>
  <si>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</si>
  <si>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</si>
  <si>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</si>
  <si>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</si>
  <si>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</si>
  <si>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</si>
  <si>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</si>
  <si>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</si>
  <si>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</si>
  <si>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</si>
  <si>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</si>
  <si>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</si>
  <si>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</si>
  <si>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</si>
  <si>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</si>
  <si>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</si>
  <si>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</si>
  <si>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</si>
  <si>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</si>
  <si>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</si>
  <si>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</si>
  <si>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</si>
  <si>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</si>
  <si>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</si>
  <si>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</si>
  <si>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</si>
  <si>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</si>
  <si>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</si>
  <si>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</si>
  <si>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</si>
  <si>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</si>
  <si>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</si>
  <si>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</si>
  <si>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</si>
  <si>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</si>
  <si>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</si>
  <si>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</si>
  <si>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</si>
  <si>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</si>
  <si>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</si>
  <si>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</si>
  <si>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</si>
  <si>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</si>
  <si>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</si>
  <si>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</si>
  <si>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</si>
  <si>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</si>
  <si>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</si>
  <si>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</si>
  <si>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</si>
  <si>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</si>
  <si>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</si>
  <si>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</si>
  <si>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</si>
  <si>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</si>
  <si>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</si>
  <si>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</si>
  <si>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</si>
  <si>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</si>
  <si>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</si>
  <si>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</si>
  <si>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</si>
  <si>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</si>
  <si>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</si>
  <si>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</si>
  <si>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</si>
  <si>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</si>
  <si>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</si>
  <si>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</si>
  <si>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</si>
  <si>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</si>
  <si>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</si>
  <si>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</si>
  <si>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</si>
  <si>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</si>
  <si>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</si>
  <si>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</si>
  <si>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</si>
  <si>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</si>
  <si>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</si>
  <si>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</si>
  <si>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</si>
  <si>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</si>
  <si>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</si>
  <si>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</si>
  <si>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</si>
  <si>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</si>
  <si>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</si>
  <si>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</si>
  <si>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</si>
  <si>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</si>
  <si>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</si>
  <si>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</si>
  <si>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</si>
  <si>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</si>
  <si>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</si>
  <si>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</si>
  <si>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</si>
  <si>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</si>
  <si>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</si>
  <si>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</si>
  <si>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</si>
  <si>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</si>
  <si>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</si>
  <si>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</si>
  <si>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</si>
  <si>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</si>
  <si>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</si>
  <si>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</si>
  <si>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</si>
  <si>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</si>
  <si>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</si>
  <si>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</si>
  <si>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</si>
  <si>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</si>
  <si>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</si>
  <si>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</si>
  <si>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</si>
  <si>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</si>
  <si>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</si>
  <si>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</si>
  <si>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</si>
  <si>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</si>
  <si>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</si>
  <si>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</si>
  <si>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</si>
  <si>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</si>
  <si>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</si>
  <si>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</si>
  <si>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</si>
  <si>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</si>
  <si>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</si>
  <si>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</si>
  <si>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</si>
  <si>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</si>
  <si>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</si>
  <si>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</si>
  <si>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</si>
  <si>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</si>
  <si>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</si>
  <si>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</si>
  <si>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</si>
  <si>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</si>
  <si>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</si>
  <si>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</si>
  <si>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</si>
  <si>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</si>
  <si>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</si>
  <si>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</si>
  <si>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</si>
  <si>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</si>
  <si>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</si>
  <si>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</si>
  <si>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</si>
  <si>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</si>
  <si>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</si>
  <si>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</si>
  <si>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</si>
  <si>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</si>
  <si>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</si>
  <si>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</si>
  <si>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</si>
  <si>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</si>
  <si>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</si>
  <si>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</si>
  <si>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</si>
  <si>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</si>
  <si>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</si>
  <si>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</si>
  <si>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</si>
  <si>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</si>
  <si>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</si>
  <si>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</si>
  <si>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</si>
  <si>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</si>
  <si>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</si>
  <si>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</si>
  <si>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</si>
  <si>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</si>
  <si>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</si>
  <si>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</si>
  <si>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</si>
  <si>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</si>
  <si>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</si>
  <si>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</si>
  <si>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</si>
  <si>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</si>
  <si>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</si>
  <si>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</si>
  <si>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</si>
  <si>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</si>
  <si>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</si>
  <si>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</si>
  <si>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</si>
  <si>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</si>
  <si>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</si>
  <si>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</si>
  <si>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</si>
  <si>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</si>
  <si>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</si>
  <si>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</si>
  <si>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</si>
  <si>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</si>
  <si>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</si>
  <si>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</si>
  <si>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</si>
  <si>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</si>
  <si>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</si>
  <si>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</si>
  <si>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</si>
  <si>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</si>
  <si>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</si>
  <si>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</si>
  <si>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</si>
  <si>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</si>
  <si>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</si>
  <si>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</si>
  <si>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</si>
  <si>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</si>
  <si>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</si>
  <si>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</si>
  <si>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</si>
  <si>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</si>
  <si>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045-444-1070</t>
    <phoneticPr fontId="3"/>
  </si>
  <si>
    <t>発生場所（建設現場等）から汚染土壌を入荷
　　↓
水分調整
　　↓
振動篩　→　がれき類　→　委託処理（破砕　→　再資源化）
　　↓
磁選機
　　↓
手選別　→　廃プラスチック類　→　委託処理（焼却　→　埋立処分）
　　↓
再処理汚染土壌処理施設へ出荷</t>
    <phoneticPr fontId="3"/>
  </si>
  <si>
    <t>統括者（社長）
　　　｜
産業廃棄物処理責任者（工場長）
　　　｜
産業廃棄物施設技術責任者
　　　｜
管理者（副工場長）
　　　｜
製造担当者</t>
    <phoneticPr fontId="3"/>
  </si>
  <si>
    <t>　本事業所から排出する産業廃棄物は、建設現場等から搬入された建設発生土（汚染土壌）に混入している夾雑物を分別した結果として発生するものであり、自主的な抑制が困難な性質のものである。</t>
    <phoneticPr fontId="3"/>
  </si>
  <si>
    <t>　産業廃棄物の排出抑制への取り組みとしては、汚染土壌の発生元である建設現場に対して、夾雑物の混入を抑制するよう現場での分別、篩作業等を依頼する。</t>
    <phoneticPr fontId="3"/>
  </si>
  <si>
    <t>　搬入された汚染土壌に混入しているがれき類は振動篩機により分別し、廃プラスチック類は手選別により分別を行っている。</t>
    <phoneticPr fontId="3"/>
  </si>
  <si>
    <t>　引き続き、現状の取り組みを実施する。</t>
    <phoneticPr fontId="3"/>
  </si>
  <si>
    <t>　事業所内で発生する産業廃棄物は、搬入された汚染土壌に混入していたものであり、自己再生利用は困難である。</t>
    <phoneticPr fontId="3"/>
  </si>
  <si>
    <t>　同　　上</t>
    <phoneticPr fontId="3"/>
  </si>
  <si>
    <t>　事業所内で発生する産業廃棄物は、搬入された汚染土壌に混入していたものであり、自ら熱回収および自ら中間処理による減量は困難である。</t>
    <phoneticPr fontId="3"/>
  </si>
  <si>
    <t>　特になし</t>
    <rPh sb="1" eb="2">
      <t>トク</t>
    </rPh>
    <phoneticPr fontId="3"/>
  </si>
  <si>
    <t>　事業所内で発生する産業廃棄物は、できる限り再生利用業者への委託処理を行っている。</t>
    <phoneticPr fontId="3"/>
  </si>
  <si>
    <t>愛知県名古屋市中村区名駅3-28-12
大名古屋ビルヂング</t>
    <phoneticPr fontId="3"/>
  </si>
  <si>
    <t>株式会社ジー・イーテクノス
代表取締役　　大久保　卓也</t>
    <phoneticPr fontId="3"/>
  </si>
  <si>
    <t>株式会社ジー・イーテクノス　横浜事業所</t>
    <phoneticPr fontId="3"/>
  </si>
  <si>
    <t>横浜市神奈川区恵比須町8番地</t>
    <phoneticPr fontId="3"/>
  </si>
  <si>
    <t>052-533-5301</t>
    <phoneticPr fontId="3"/>
  </si>
  <si>
    <t>横浜市長</t>
    <phoneticPr fontId="3"/>
  </si>
  <si>
    <t>Ｅ21－窯業・土石製品製造業</t>
    <phoneticPr fontId="3"/>
  </si>
  <si>
    <t>汚染土壌処理業</t>
    <phoneticPr fontId="3"/>
  </si>
  <si>
    <t>令和 6年 6月 11日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</si>
</sst>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96" zoomScaleNormal="115" zoomScaleSheetLayoutView="96" workbookViewId="0">
      <selection activeCell="X90" sqref="X90:AC9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465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462</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457</v>
      </c>
      <c r="M40" s="618"/>
      <c r="N40" s="618"/>
      <c r="O40" s="618"/>
      <c r="P40" s="618"/>
      <c r="Q40" s="618"/>
      <c r="R40" s="618"/>
      <c r="S40" s="618"/>
      <c r="T40" s="618"/>
      <c r="U40" s="619"/>
      <c r="W40" s="21"/>
      <c r="X40" s="21"/>
    </row>
    <row r="41" spans="1:25" ht="26.25" customHeight="1" x14ac:dyDescent="0.15">
      <c r="C41" s="86"/>
      <c r="I41" s="25"/>
      <c r="J41" s="25" t="s">
        <v>7</v>
      </c>
      <c r="K41" s="25"/>
      <c r="L41" s="618" t="s">
        <v>458</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461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459</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2679</v>
      </c>
      <c r="Q49" s="598"/>
      <c r="R49" s="598"/>
      <c r="S49" s="598"/>
      <c r="T49" s="598"/>
      <c r="U49" s="599"/>
    </row>
    <row r="50" spans="3:23" ht="26.25" customHeight="1" x14ac:dyDescent="0.15">
      <c r="C50" s="570" t="s">
        <v>11</v>
      </c>
      <c r="D50" s="571"/>
      <c r="E50" s="572"/>
      <c r="F50" s="581" t="s">
        <v>460</v>
      </c>
      <c r="G50" s="582"/>
      <c r="H50" s="582"/>
      <c r="I50" s="582"/>
      <c r="J50" s="582"/>
      <c r="K50" s="582"/>
      <c r="L50" s="582"/>
      <c r="M50" s="582"/>
      <c r="N50" s="341" t="s">
        <v>172</v>
      </c>
      <c r="O50" s="449"/>
      <c r="P50" s="450"/>
      <c r="Q50" s="585" t="s">
        <v>445</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463</v>
      </c>
      <c r="G54" s="496"/>
      <c r="H54" s="496"/>
      <c r="I54" s="496"/>
      <c r="J54" s="496"/>
      <c r="K54" s="496"/>
      <c r="L54" s="32" t="s">
        <v>48</v>
      </c>
      <c r="M54" s="32"/>
      <c r="N54" s="502" t="s">
        <v>464</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v>980</v>
      </c>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21</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446</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447</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2</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1133.9000000000001</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448</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2</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1100</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449</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450</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451</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452</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453</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454</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453</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455</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455</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1133.9000000000001</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1090</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456</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1100</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1000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451</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株式会社ジー・イーテクノス　横浜事業所</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43.9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v>
      </c>
      <c r="P27" s="700"/>
      <c r="Q27" s="700"/>
      <c r="R27" s="700"/>
      <c r="S27" s="49" t="s">
        <v>38</v>
      </c>
      <c r="T27" s="70"/>
      <c r="U27" s="70"/>
      <c r="X27" s="68" t="s">
        <v>39</v>
      </c>
      <c r="Y27" s="71"/>
      <c r="AG27" s="58"/>
      <c r="AH27" s="58"/>
      <c r="AI27" s="58"/>
      <c r="AJ27" s="58"/>
      <c r="AK27" s="742">
        <f>+AG18+O27</f>
        <v>100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43.9</v>
      </c>
      <c r="G29" s="712"/>
      <c r="H29" s="214" t="s">
        <v>198</v>
      </c>
      <c r="L29" s="709"/>
      <c r="O29" s="61"/>
      <c r="P29" s="148"/>
      <c r="Q29" s="56" t="s">
        <v>183</v>
      </c>
      <c r="R29" s="676" t="s">
        <v>33</v>
      </c>
      <c r="S29" s="692"/>
      <c r="T29" s="692"/>
      <c r="U29" s="693"/>
      <c r="V29" s="53"/>
      <c r="W29" s="72"/>
      <c r="X29" s="697" t="s">
        <v>315</v>
      </c>
      <c r="Y29" s="698"/>
      <c r="Z29" s="690">
        <v>100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4"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1090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1000</v>
      </c>
      <c r="P27" s="700"/>
      <c r="Q27" s="700"/>
      <c r="R27" s="700"/>
      <c r="S27" s="49" t="s">
        <v>38</v>
      </c>
      <c r="T27" s="70"/>
      <c r="U27" s="70"/>
      <c r="X27" s="68" t="s">
        <v>39</v>
      </c>
      <c r="Y27" s="71"/>
      <c r="AG27" s="58"/>
      <c r="AH27" s="58"/>
      <c r="AI27" s="58"/>
      <c r="AJ27" s="58"/>
      <c r="AK27" s="742">
        <f>+AG18+O27</f>
        <v>1000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1090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1090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株式会社ジー・イーテクノス　横浜事業所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L10" sqref="L10"/>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株式会社ジー・イーテクノス　横浜事業所</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43.9</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1090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1133.9000000000001</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43.9</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1090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1133.9000000000001</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1090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1090</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100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1000</v>
      </c>
      <c r="W19" s="389">
        <f t="shared" si="1"/>
        <v>0</v>
      </c>
      <c r="X19" s="389">
        <f t="shared" si="1"/>
        <v>0</v>
      </c>
      <c r="Y19" s="389">
        <f t="shared" si="1"/>
        <v>0</v>
      </c>
      <c r="Z19" s="390">
        <f t="shared" si="1"/>
        <v>0</v>
      </c>
      <c r="AA19" s="391">
        <f t="shared" ref="AA19:AA25" si="2">SUM(G19:Z19)</f>
        <v>1100</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100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1000</v>
      </c>
      <c r="W37" s="424">
        <f t="shared" si="8"/>
        <v>0</v>
      </c>
      <c r="X37" s="424">
        <f t="shared" si="8"/>
        <v>0</v>
      </c>
      <c r="Y37" s="424">
        <f t="shared" si="8"/>
        <v>0</v>
      </c>
      <c r="Z37" s="425">
        <f t="shared" si="8"/>
        <v>0</v>
      </c>
      <c r="AA37" s="426">
        <f t="shared" si="4"/>
        <v>1100</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100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1000</v>
      </c>
      <c r="W38" s="415">
        <f t="shared" si="9"/>
        <v>0</v>
      </c>
      <c r="X38" s="415">
        <f t="shared" si="9"/>
        <v>0</v>
      </c>
      <c r="Y38" s="415">
        <f t="shared" si="9"/>
        <v>0</v>
      </c>
      <c r="Z38" s="416">
        <f t="shared" si="9"/>
        <v>0</v>
      </c>
      <c r="AA38" s="417">
        <f t="shared" si="4"/>
        <v>1100</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1000</v>
      </c>
      <c r="W39" s="418">
        <f>+ﾁ.動物のふん尿!$Z$28</f>
        <v>0</v>
      </c>
      <c r="X39" s="418">
        <f>+ﾂ.動物の死体!$Z$28</f>
        <v>0</v>
      </c>
      <c r="Y39" s="418">
        <f>+ﾃ.ばいじん!$Z$28</f>
        <v>0</v>
      </c>
      <c r="Z39" s="419">
        <f>+ﾄ.混合廃棄物その他!$Z$28</f>
        <v>0</v>
      </c>
      <c r="AA39" s="420">
        <f t="shared" si="4"/>
        <v>1000</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100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100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100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1000</v>
      </c>
      <c r="W43" s="427">
        <f>+ﾁ.動物のふん尿!$AK$27</f>
        <v>0</v>
      </c>
      <c r="X43" s="427">
        <f>+ﾂ.動物の死体!$AK$27</f>
        <v>0</v>
      </c>
      <c r="Y43" s="427">
        <f>+ﾃ.ばいじん!$AK$27</f>
        <v>0</v>
      </c>
      <c r="Z43" s="428">
        <f>+ﾄ.混合廃棄物その他!$AK$27</f>
        <v>0</v>
      </c>
      <c r="AA43" s="429">
        <f t="shared" si="4"/>
        <v>1100</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1000</v>
      </c>
      <c r="W45" s="433">
        <f>+ﾁ.動物のふん尿!$AR$24</f>
        <v>0</v>
      </c>
      <c r="X45" s="433">
        <f>+ﾂ.動物の死体!$AR$24</f>
        <v>0</v>
      </c>
      <c r="Y45" s="433">
        <f>+ﾃ.ばいじん!$AR$24</f>
        <v>0</v>
      </c>
      <c r="Z45" s="434">
        <f>+ﾄ.混合廃棄物その他!$AR$24</f>
        <v>0</v>
      </c>
      <c r="AA45" s="435">
        <f t="shared" si="4"/>
        <v>1000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143.9</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2090</v>
      </c>
      <c r="W55" s="480">
        <f t="shared" si="10"/>
        <v>0</v>
      </c>
      <c r="X55" s="480">
        <f t="shared" si="10"/>
        <v>0</v>
      </c>
      <c r="Y55" s="480">
        <f t="shared" si="10"/>
        <v>0</v>
      </c>
      <c r="Z55" s="480">
        <f t="shared" si="10"/>
        <v>0</v>
      </c>
      <c r="AA55" s="481">
        <f>+AA9+AA19+AA20</f>
        <v>2233.9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11日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愛知県名古屋市中村区名駅3-28-12
大名古屋ビルヂング</v>
      </c>
      <c r="M16" s="851"/>
      <c r="N16" s="851"/>
      <c r="O16" s="851"/>
      <c r="P16" s="851"/>
      <c r="Q16" s="851"/>
      <c r="R16" s="851"/>
      <c r="S16" s="851"/>
      <c r="T16" s="851"/>
      <c r="U16" s="282"/>
    </row>
    <row r="17" spans="1:21" ht="26.25" customHeight="1" x14ac:dyDescent="0.15">
      <c r="C17" s="86"/>
      <c r="I17" s="25"/>
      <c r="J17" s="25" t="s">
        <v>7</v>
      </c>
      <c r="K17" s="25"/>
      <c r="L17" s="851" t="str">
        <f>+表紙!L41</f>
        <v>株式会社ジー・イーテクノス
代表取締役　　大久保　卓也</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052-533-5301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株式会社ジー・イーテクノス　横浜事業所</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2679</v>
      </c>
      <c r="Q25" s="823"/>
      <c r="R25" s="823"/>
      <c r="S25" s="823"/>
      <c r="T25" s="823"/>
      <c r="U25" s="824"/>
    </row>
    <row r="26" spans="1:21" ht="26.25" customHeight="1" x14ac:dyDescent="0.15">
      <c r="C26" s="570" t="s">
        <v>11</v>
      </c>
      <c r="D26" s="571"/>
      <c r="E26" s="572"/>
      <c r="F26" s="838" t="str">
        <f>+表紙!F50</f>
        <v>横浜市神奈川区恵比須町8番地</v>
      </c>
      <c r="G26" s="839"/>
      <c r="H26" s="839"/>
      <c r="I26" s="839"/>
      <c r="J26" s="839"/>
      <c r="K26" s="839"/>
      <c r="L26" s="839"/>
      <c r="M26" s="839"/>
      <c r="N26" s="341" t="s">
        <v>172</v>
      </c>
      <c r="O26"/>
      <c r="P26"/>
      <c r="Q26" s="833" t="str">
        <f>IF(+表紙!Q50="","",+表紙!Q50)</f>
        <v>045-444-1070</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Ｅ21－窯業・土石製品製造業</v>
      </c>
      <c r="G30" s="826"/>
      <c r="H30" s="826"/>
      <c r="I30" s="826"/>
      <c r="J30" s="826"/>
      <c r="K30" s="826"/>
      <c r="L30" s="32" t="s">
        <v>48</v>
      </c>
      <c r="M30" s="32"/>
      <c r="N30" s="632" t="str">
        <f>IF(COUNTA(表紙!N54)=1,+表紙!N54,"")</f>
        <v>汚染土壌処理業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f>IF(+表紙!N55="","",+表紙!N55)</f>
        <v>980</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21</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2</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1133.9000000000001</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本事業所から排出する産業廃棄物は、建設現場等から搬入された建設発生土（汚染土壌）に混入している夾雑物を分別した結果として発生するものであり、自主的な抑制が困難な性質のものである。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2</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1100</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産業廃棄物の排出抑制への取り組みとしては、汚染土壌の発生元である建設現場に対して、夾雑物の混入を抑制するよう現場での分別、篩作業等を依頼する。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搬入された汚染土壌に混入しているがれき類は振動篩機により分別し、廃プラスチック類は手選別により分別を行っている。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引き続き、現状の取り組みを実施する。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事業所内で発生する産業廃棄物は、搬入された汚染土壌に混入していたものであり、自己再生利用は困難である。</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同　　上</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事業所内で発生する産業廃棄物は、搬入された汚染土壌に混入していたものであり、自ら熱回収および自ら中間処理による減量は困難である。</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同　　上</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特になし</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特になし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1133.9000000000001</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1090</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事業所内で発生する産業廃棄物は、できる限り再生利用業者への委託処理を行っている。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1100</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1000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引き続き、現状の取り組みを実施する。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2024-06-11T04:15:11Z</dcterms:created>
  <dcterms:modified xsi:type="dcterms:W3CDTF">2024-09-09T10:07:57Z</dcterms:modified>
</cp:coreProperties>
</file>