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I32" i="94"/>
  <c r="I31" i="94" s="1"/>
  <c r="I26" i="94" s="1"/>
  <c r="I27" i="94" s="1"/>
  <c r="AA28" i="94"/>
  <c r="AA36" i="94"/>
  <c r="H32" i="94"/>
  <c r="H31" i="94" s="1"/>
  <c r="H26" i="94" s="1"/>
  <c r="H27" i="94" s="1"/>
  <c r="H38" i="94"/>
  <c r="H37" i="94" s="1"/>
  <c r="O38" i="94"/>
  <c r="O37" i="94" s="1"/>
  <c r="O19" i="94" s="1"/>
  <c r="AK27" i="82"/>
  <c r="X32" i="94"/>
  <c r="X31" i="94" s="1"/>
  <c r="X26" i="94" s="1"/>
  <c r="X27" i="94" s="1"/>
  <c r="X18" i="82"/>
  <c r="O16" i="83"/>
  <c r="Y50" i="94" s="1"/>
  <c r="X21" i="83"/>
  <c r="AK27" i="83"/>
  <c r="O16" i="94"/>
  <c r="O9" i="94"/>
  <c r="O14" i="94"/>
  <c r="O12"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<sst xmlns="http://schemas.openxmlformats.org/spreadsheetml/2006/main" count="3182" uniqueCount="468">
  <si>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</si>
  <si>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</si>
  <si>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</si>
  <si>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</si>
  <si>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</si>
  <si>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</si>
  <si>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</si>
  <si>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</si>
  <si>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</si>
  <si>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</si>
  <si>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</si>
  <si>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</si>
  <si>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</si>
  <si>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</si>
  <si>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</si>
  <si>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</si>
  <si>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</si>
  <si>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</si>
  <si>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</si>
  <si>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</si>
  <si>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</si>
  <si>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</si>
  <si>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</si>
  <si>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</si>
  <si>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</si>
  <si>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</si>
  <si>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</si>
  <si>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</si>
  <si>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</si>
  <si>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</si>
  <si>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</si>
  <si>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</si>
  <si>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</si>
  <si>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</si>
  <si>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</si>
  <si>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</si>
  <si>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</si>
  <si>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</si>
  <si>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</si>
  <si>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</si>
  <si>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</si>
  <si>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</si>
  <si>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</si>
  <si>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</si>
  <si>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</si>
  <si>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</si>
  <si>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</si>
  <si>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</si>
  <si>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</si>
  <si>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</si>
  <si>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</si>
  <si>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</si>
  <si>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</si>
  <si>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</si>
  <si>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</si>
  <si>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</si>
  <si>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</si>
  <si>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</si>
  <si>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</si>
  <si>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</si>
  <si>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</si>
  <si>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</si>
  <si>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</si>
  <si>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</si>
  <si>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</si>
  <si>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</si>
  <si>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</si>
  <si>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</si>
  <si>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</si>
  <si>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</si>
  <si>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</si>
  <si>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</si>
  <si>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</si>
  <si>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</si>
  <si>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</si>
  <si>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</si>
  <si>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</si>
  <si>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</si>
  <si>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</si>
  <si>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</si>
  <si>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</si>
  <si>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</si>
  <si>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</si>
  <si>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</si>
  <si>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</si>
  <si>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</si>
  <si>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</si>
  <si>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</si>
  <si>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</si>
  <si>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</si>
  <si>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</si>
  <si>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</si>
  <si>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</si>
  <si>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</si>
  <si>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</si>
  <si>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</si>
  <si>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</si>
  <si>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</si>
  <si>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</si>
  <si>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</si>
  <si>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</si>
  <si>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</si>
  <si>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</si>
  <si>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</si>
  <si>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</si>
  <si>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</si>
  <si>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</si>
  <si>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</si>
  <si>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</si>
  <si>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</si>
  <si>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</si>
  <si>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</si>
  <si>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</si>
  <si>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</si>
  <si>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</si>
  <si>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</si>
  <si>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</si>
  <si>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</si>
  <si>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</si>
  <si>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</si>
  <si>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</si>
  <si>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</si>
  <si>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</si>
  <si>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</si>
  <si>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</si>
  <si>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</si>
  <si>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</si>
  <si>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</si>
  <si>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</si>
  <si>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</si>
  <si>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</si>
  <si>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</si>
  <si>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</si>
  <si>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</si>
  <si>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</si>
  <si>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</si>
  <si>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</si>
  <si>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</si>
  <si>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</si>
  <si>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</si>
  <si>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</si>
  <si>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</si>
  <si>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</si>
  <si>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</si>
  <si>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</si>
  <si>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</si>
  <si>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</si>
  <si>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</si>
  <si>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</si>
  <si>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</si>
  <si>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</si>
  <si>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</si>
  <si>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</si>
  <si>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</si>
  <si>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</si>
  <si>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</si>
  <si>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</si>
  <si>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</si>
  <si>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</si>
  <si>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</si>
  <si>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</si>
  <si>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</si>
  <si>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</si>
  <si>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</si>
  <si>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</si>
  <si>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</si>
  <si>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</si>
  <si>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</si>
  <si>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</si>
  <si>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</si>
  <si>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</si>
  <si>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</si>
  <si>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</si>
  <si>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</si>
  <si>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</si>
  <si>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</si>
  <si>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</si>
  <si>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</si>
  <si>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</si>
  <si>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</si>
  <si>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</si>
  <si>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</si>
  <si>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</si>
  <si>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</si>
  <si>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</si>
  <si>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</si>
  <si>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</si>
  <si>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</si>
  <si>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</si>
  <si>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</si>
  <si>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</si>
  <si>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</si>
  <si>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</si>
  <si>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</si>
  <si>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</si>
  <si>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</si>
  <si>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</si>
  <si>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</si>
  <si>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</si>
  <si>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</si>
  <si>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</si>
  <si>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</si>
  <si>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</si>
  <si>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</si>
  <si>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</si>
  <si>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</si>
  <si>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</si>
  <si>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</si>
  <si>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</si>
  <si>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</si>
  <si>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</si>
  <si>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</si>
  <si>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</si>
  <si>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</si>
  <si>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</si>
  <si>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</si>
  <si>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</si>
  <si>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</si>
  <si>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</si>
  <si>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</si>
  <si>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</si>
  <si>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</si>
  <si>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</si>
  <si>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</si>
  <si>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</si>
  <si>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</si>
  <si>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</si>
  <si>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</si>
  <si>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</si>
  <si>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</si>
  <si>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</si>
  <si>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</si>
  <si>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</si>
  <si>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</si>
  <si>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</si>
  <si>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</si>
  <si>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</si>
  <si>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</si>
  <si>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</si>
  <si>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</si>
  <si>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</si>
  <si>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</si>
  <si>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</si>
  <si>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</si>
  <si>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</si>
  <si>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</si>
  <si>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</si>
  <si>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</si>
  <si>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</si>
  <si>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</si>
  <si>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</si>
  <si>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</si>
  <si>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</si>
  <si>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</si>
  <si>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</si>
  <si>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</si>
  <si>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</si>
  <si>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</si>
  <si>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</si>
  <si>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</si>
  <si>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</si>
  <si>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</si>
  <si>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</si>
  <si>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</si>
  <si>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</si>
  <si>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</si>
  <si>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</si>
  <si>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</si>
  <si>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</si>
  <si>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</si>
  <si>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</si>
  <si>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</si>
  <si>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</si>
  <si>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</si>
  <si>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</si>
  <si>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</si>
  <si>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</si>
  <si>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</si>
  <si>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</si>
  <si>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</si>
  <si>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</si>
  <si>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</si>
  <si>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</si>
  <si>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</si>
  <si>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</si>
  <si>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</si>
  <si>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</si>
  <si>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</si>
  <si>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</si>
  <si>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</si>
  <si>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</si>
  <si>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</si>
  <si>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</si>
  <si>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</si>
  <si>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</si>
  <si>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</si>
  <si>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</si>
  <si>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</si>
  <si>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</si>
  <si>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</si>
  <si>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</si>
  <si>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</si>
  <si>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</si>
  <si>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</si>
  <si>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</si>
  <si>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</si>
  <si>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</si>
  <si>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</si>
  <si>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</si>
  <si>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</si>
  <si>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</si>
  <si>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</si>
  <si>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</si>
  <si>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</si>
  <si>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</si>
  <si>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</si>
  <si>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</si>
  <si>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</si>
  <si>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</si>
  <si>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</si>
  <si>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</si>
  <si>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</si>
  <si>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</si>
  <si>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</si>
  <si>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</si>
  <si>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</si>
  <si>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</si>
  <si>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</si>
  <si>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</si>
  <si>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</si>
  <si>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</si>
  <si>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</si>
  <si>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</si>
  <si>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</si>
  <si>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</si>
  <si>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</si>
  <si>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</si>
  <si>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</si>
  <si>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</si>
  <si>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</si>
  <si>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</si>
  <si>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</si>
  <si>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</si>
  <si>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</si>
  <si>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</si>
  <si>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</si>
  <si>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</si>
  <si>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</si>
  <si>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</si>
  <si>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</si>
  <si>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</si>
  <si>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</si>
  <si>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</si>
  <si>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</si>
  <si>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</si>
  <si>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</si>
  <si>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</si>
  <si>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</si>
  <si>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</si>
  <si>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</si>
  <si>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</si>
  <si>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</si>
  <si>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</si>
  <si>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</si>
  <si>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</si>
  <si>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</si>
  <si>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</si>
  <si>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</si>
  <si>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</si>
  <si>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</si>
  <si>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</si>
  <si>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</si>
  <si>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</si>
  <si>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</si>
  <si>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</si>
  <si>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</si>
  <si>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</si>
  <si>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</si>
  <si>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</si>
  <si>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</si>
  <si>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</si>
  <si>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</si>
  <si>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</si>
  <si>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</si>
  <si>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</si>
  <si>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</si>
  <si>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</si>
  <si>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</si>
  <si>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</si>
  <si>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</si>
  <si>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</si>
  <si>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</si>
  <si>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</si>
  <si>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</si>
  <si>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</si>
  <si>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</si>
  <si>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</si>
  <si>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</si>
  <si>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</si>
  <si>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</si>
  <si>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</si>
  <si>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</si>
  <si>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</si>
  <si>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</si>
  <si>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</si>
  <si>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</si>
  <si>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</si>
  <si>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</si>
  <si>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</si>
  <si>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</si>
  <si>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</si>
  <si>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</si>
  <si>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</si>
  <si>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</si>
  <si>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</si>
  <si>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</si>
  <si>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</si>
  <si>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</si>
  <si>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</si>
  <si>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</si>
  <si>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</si>
  <si>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</si>
  <si>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</si>
  <si>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令和    年    月    日</t>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</si>
  <si>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</si>
  <si>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</si>
  <si>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</si>
  <si>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</si>
  <si>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</si>
  <si>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</si>
  <si>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</si>
  <si>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</si>
  <si>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</si>
  <si>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</si>
  <si>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</si>
  <si>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</si>
  <si>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</si>
  <si>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</si>
  <si>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</si>
  <si>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</si>
  <si>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</si>
  <si>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</si>
  <si>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</si>
  <si>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</si>
  <si>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</si>
  <si>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</si>
  <si>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東京都江戸川区東瑞江二丁目4番29号</t>
    <phoneticPr fontId="3"/>
  </si>
  <si>
    <t>株式会社内山アドバンス 磯子工場</t>
    <phoneticPr fontId="3"/>
  </si>
  <si>
    <t>横浜市磯子区新磯子町８</t>
    <phoneticPr fontId="3"/>
  </si>
  <si>
    <t>047-398-8801</t>
    <phoneticPr fontId="3"/>
  </si>
  <si>
    <t>横浜市長</t>
    <phoneticPr fontId="3"/>
  </si>
  <si>
    <t>Ｅ21－窯業・土石製品製造業</t>
    <phoneticPr fontId="3"/>
  </si>
  <si>
    <t>生コンクリート製造業</t>
    <phoneticPr fontId="3"/>
  </si>
  <si>
    <t>-</t>
    <phoneticPr fontId="3"/>
  </si>
  <si>
    <t>添付：資料-1「公害防止管理組織図」</t>
    <rPh sb="0" eb="2">
      <t>テンプ</t>
    </rPh>
    <rPh sb="3" eb="5">
      <t>シリョウ</t>
    </rPh>
    <rPh sb="8" eb="10">
      <t>コウガイ</t>
    </rPh>
    <rPh sb="10" eb="12">
      <t>ボウシ</t>
    </rPh>
    <rPh sb="12" eb="14">
      <t>カンリ</t>
    </rPh>
    <rPh sb="14" eb="17">
      <t>ソシキズ</t>
    </rPh>
    <phoneticPr fontId="3"/>
  </si>
  <si>
    <t>添付：資料-2「産業廃棄物処理フローシート」</t>
    <rPh sb="0" eb="2">
      <t>テンプ</t>
    </rPh>
    <rPh sb="3" eb="5">
      <t>シリョウ</t>
    </rPh>
    <rPh sb="8" eb="10">
      <t>サンギョウ</t>
    </rPh>
    <rPh sb="10" eb="13">
      <t>ハイキブツ</t>
    </rPh>
    <rPh sb="13" eb="15">
      <t>ショリ</t>
    </rPh>
    <phoneticPr fontId="3"/>
  </si>
  <si>
    <t>使用する前にキャンセルとなった生コンクリートについての有償化制度を設け、残コン発生の抑制に努めた。また、顧客が工場に来場する際には廃棄物の現状を見学・説明を行ない理解を深めて頂いている。余りコンクリートの再利用に向けた実験への協力。（余りコンから生成する粒状化骨材など）</t>
    <rPh sb="0" eb="2">
      <t>シヨウ</t>
    </rPh>
    <rPh sb="4" eb="5">
      <t>マエ</t>
    </rPh>
    <rPh sb="15" eb="16">
      <t>ナマ</t>
    </rPh>
    <rPh sb="27" eb="30">
      <t>ユウショウカ</t>
    </rPh>
    <rPh sb="30" eb="32">
      <t>セイド</t>
    </rPh>
    <rPh sb="33" eb="34">
      <t>モウ</t>
    </rPh>
    <rPh sb="36" eb="37">
      <t>ザン</t>
    </rPh>
    <rPh sb="39" eb="41">
      <t>ハッセイ</t>
    </rPh>
    <rPh sb="42" eb="44">
      <t>ヨクセイ</t>
    </rPh>
    <rPh sb="45" eb="46">
      <t>ツト</t>
    </rPh>
    <rPh sb="52" eb="54">
      <t>コキャク</t>
    </rPh>
    <rPh sb="55" eb="57">
      <t>コウジョウ</t>
    </rPh>
    <rPh sb="58" eb="60">
      <t>ライジョウ</t>
    </rPh>
    <rPh sb="62" eb="63">
      <t>サイ</t>
    </rPh>
    <rPh sb="65" eb="68">
      <t>ハイキブツ</t>
    </rPh>
    <rPh sb="69" eb="71">
      <t>ゲンジョウ</t>
    </rPh>
    <rPh sb="72" eb="74">
      <t>ケンガク</t>
    </rPh>
    <rPh sb="75" eb="77">
      <t>セツメイ</t>
    </rPh>
    <rPh sb="78" eb="79">
      <t>オコ</t>
    </rPh>
    <rPh sb="81" eb="83">
      <t>リカイ</t>
    </rPh>
    <rPh sb="84" eb="85">
      <t>フカ</t>
    </rPh>
    <rPh sb="87" eb="88">
      <t>イタダ</t>
    </rPh>
    <rPh sb="93" eb="94">
      <t>アマ</t>
    </rPh>
    <rPh sb="102" eb="105">
      <t>サイリヨウ</t>
    </rPh>
    <rPh sb="106" eb="107">
      <t>ム</t>
    </rPh>
    <rPh sb="109" eb="111">
      <t>ジッケン</t>
    </rPh>
    <rPh sb="113" eb="115">
      <t>キョウリョク</t>
    </rPh>
    <rPh sb="117" eb="118">
      <t>アマ</t>
    </rPh>
    <rPh sb="123" eb="125">
      <t>セイセイ</t>
    </rPh>
    <rPh sb="127" eb="130">
      <t>リュウジョウカ</t>
    </rPh>
    <rPh sb="130" eb="132">
      <t>コツザイ</t>
    </rPh>
    <phoneticPr fontId="3"/>
  </si>
  <si>
    <t>2024年7月より横浜エリアの協同組合主導にて、余り・残りコンクリート製品の引取回収に関して有償化制度を導入し、顧客への廃棄物抑制意識を高めて頂き、減少に努める活動を執り行う。工場としても、そのための体制作りや処理に付いての周知教育を実施すると共に、顧客別の説明を行なっている。</t>
    <rPh sb="4" eb="5">
      <t>ネン</t>
    </rPh>
    <rPh sb="6" eb="7">
      <t>ガツ</t>
    </rPh>
    <rPh sb="9" eb="11">
      <t>ヨコハマ</t>
    </rPh>
    <rPh sb="15" eb="17">
      <t>キョウドウ</t>
    </rPh>
    <rPh sb="17" eb="19">
      <t>クミアイ</t>
    </rPh>
    <rPh sb="19" eb="21">
      <t>シュドウ</t>
    </rPh>
    <rPh sb="24" eb="25">
      <t>アマ</t>
    </rPh>
    <rPh sb="27" eb="28">
      <t>ノコ</t>
    </rPh>
    <rPh sb="35" eb="37">
      <t>セイヒン</t>
    </rPh>
    <rPh sb="38" eb="40">
      <t>ヒキトリ</t>
    </rPh>
    <rPh sb="40" eb="42">
      <t>カイシュウ</t>
    </rPh>
    <rPh sb="43" eb="44">
      <t>カン</t>
    </rPh>
    <rPh sb="46" eb="49">
      <t>ユウショウカ</t>
    </rPh>
    <rPh sb="49" eb="51">
      <t>セイド</t>
    </rPh>
    <rPh sb="52" eb="54">
      <t>ドウニュウ</t>
    </rPh>
    <rPh sb="56" eb="58">
      <t>コキャク</t>
    </rPh>
    <rPh sb="60" eb="63">
      <t>ハイキブツ</t>
    </rPh>
    <rPh sb="63" eb="65">
      <t>ヨクセイ</t>
    </rPh>
    <rPh sb="65" eb="67">
      <t>イシキ</t>
    </rPh>
    <rPh sb="68" eb="69">
      <t>タカ</t>
    </rPh>
    <rPh sb="71" eb="72">
      <t>イタダ</t>
    </rPh>
    <rPh sb="74" eb="76">
      <t>ゲンショウ</t>
    </rPh>
    <rPh sb="77" eb="78">
      <t>ツト</t>
    </rPh>
    <rPh sb="80" eb="82">
      <t>カツドウ</t>
    </rPh>
    <rPh sb="83" eb="84">
      <t>ト</t>
    </rPh>
    <rPh sb="85" eb="86">
      <t>オコナ</t>
    </rPh>
    <rPh sb="88" eb="90">
      <t>コウジョウ</t>
    </rPh>
    <rPh sb="100" eb="102">
      <t>タイセイ</t>
    </rPh>
    <rPh sb="102" eb="103">
      <t>ツク</t>
    </rPh>
    <rPh sb="105" eb="107">
      <t>ショリ</t>
    </rPh>
    <rPh sb="108" eb="109">
      <t>ツ</t>
    </rPh>
    <rPh sb="112" eb="114">
      <t>シュウチ</t>
    </rPh>
    <rPh sb="114" eb="116">
      <t>キョウイク</t>
    </rPh>
    <rPh sb="117" eb="119">
      <t>ジッシ</t>
    </rPh>
    <rPh sb="122" eb="123">
      <t>トモ</t>
    </rPh>
    <phoneticPr fontId="3"/>
  </si>
  <si>
    <t>①コンクリートプラント及びミキサー車の洗浄汚水等を洗車場にて細骨材/粗骨材に分級、その後発生したスラッジ水を中間脱水処理にてスラッジケーキとする。（処理後の上澄み水は再利用）　②.戻りコンクリートを硬化させ破砕、コンクリートガラとする。　③.廃プラ・金属くず等は混合廃棄物コンテナにて分類。　　　　　　　　　　　　　　　　　　　　　　　　　　　　　　</t>
  </si>
  <si>
    <t>同上</t>
    <rPh sb="0" eb="2">
      <t>ドウジョウ</t>
    </rPh>
    <phoneticPr fontId="3"/>
  </si>
  <si>
    <t>中間処理施設にて脱水して回収した上澄み水は、製品の原材料：練り混ぜ水及びミキサ洗浄水として利用している。</t>
    <rPh sb="0" eb="2">
      <t>チュウカン</t>
    </rPh>
    <rPh sb="2" eb="4">
      <t>ショリ</t>
    </rPh>
    <rPh sb="4" eb="6">
      <t>シセツ</t>
    </rPh>
    <rPh sb="8" eb="10">
      <t>ダッスイ</t>
    </rPh>
    <rPh sb="12" eb="14">
      <t>カイシュウ</t>
    </rPh>
    <rPh sb="16" eb="18">
      <t>ウワズ</t>
    </rPh>
    <rPh sb="19" eb="20">
      <t>スイ</t>
    </rPh>
    <rPh sb="22" eb="24">
      <t>セイヒン</t>
    </rPh>
    <rPh sb="25" eb="28">
      <t>ゲンザイリョウ</t>
    </rPh>
    <rPh sb="29" eb="30">
      <t>ネ</t>
    </rPh>
    <rPh sb="31" eb="32">
      <t>マ</t>
    </rPh>
    <rPh sb="33" eb="34">
      <t>スイ</t>
    </rPh>
    <rPh sb="34" eb="35">
      <t>オヨ</t>
    </rPh>
    <rPh sb="39" eb="42">
      <t>センジョウスイ</t>
    </rPh>
    <rPh sb="45" eb="47">
      <t>リヨウ</t>
    </rPh>
    <phoneticPr fontId="3"/>
  </si>
  <si>
    <t>中間処理設備の日常/定期点検にて、計画的メンテナンスを行ない、安定した処理能力を維持できている。</t>
    <rPh sb="0" eb="2">
      <t>チュウカン</t>
    </rPh>
    <rPh sb="2" eb="4">
      <t>ショリ</t>
    </rPh>
    <rPh sb="4" eb="6">
      <t>セツビ</t>
    </rPh>
    <rPh sb="7" eb="9">
      <t>ニチジョウ</t>
    </rPh>
    <rPh sb="10" eb="12">
      <t>テイキ</t>
    </rPh>
    <rPh sb="12" eb="14">
      <t>テンケン</t>
    </rPh>
    <rPh sb="17" eb="20">
      <t>ケイカクテキ</t>
    </rPh>
    <rPh sb="27" eb="28">
      <t>オコ</t>
    </rPh>
    <rPh sb="31" eb="33">
      <t>アンテイ</t>
    </rPh>
    <rPh sb="35" eb="37">
      <t>ショリ</t>
    </rPh>
    <rPh sb="37" eb="39">
      <t>ノウリョク</t>
    </rPh>
    <rPh sb="40" eb="42">
      <t>イジ</t>
    </rPh>
    <phoneticPr fontId="3"/>
  </si>
  <si>
    <t>回収した、細骨材・粗骨材（回収骨材）のJIS標準化・再利用を検討しているが、購入者の需要の有無による。</t>
    <rPh sb="0" eb="2">
      <t>カイシュウ</t>
    </rPh>
    <rPh sb="5" eb="8">
      <t>サイコツザイ</t>
    </rPh>
    <rPh sb="9" eb="12">
      <t>ソコツザイ</t>
    </rPh>
    <rPh sb="13" eb="15">
      <t>カイシュウ</t>
    </rPh>
    <rPh sb="15" eb="17">
      <t>コツザイ</t>
    </rPh>
    <rPh sb="22" eb="25">
      <t>ヒョウジュンカ</t>
    </rPh>
    <rPh sb="26" eb="29">
      <t>サイリヨウ</t>
    </rPh>
    <rPh sb="30" eb="32">
      <t>ケントウ</t>
    </rPh>
    <rPh sb="38" eb="41">
      <t>コウニュウシャ</t>
    </rPh>
    <rPh sb="42" eb="44">
      <t>ジュヨウ</t>
    </rPh>
    <rPh sb="45" eb="47">
      <t>ウム</t>
    </rPh>
    <phoneticPr fontId="3"/>
  </si>
  <si>
    <t>該当なし</t>
    <rPh sb="0" eb="2">
      <t>ガイトウ</t>
    </rPh>
    <phoneticPr fontId="3"/>
  </si>
  <si>
    <t>運搬業者/処分業者との連絡を密にし、適正保管/適正処理に努めている。近年、処分場が切迫しており受入が困難となってきているため、他社との新規契約を取り交し対応している。新規契約は価格が高い上に、既存の契約処分場の値上げも伴っており、コスト増が苦しい。</t>
    <rPh sb="0" eb="2">
      <t>ウンパン</t>
    </rPh>
    <rPh sb="2" eb="4">
      <t>ギョウシャ</t>
    </rPh>
    <rPh sb="5" eb="7">
      <t>ショブン</t>
    </rPh>
    <rPh sb="7" eb="9">
      <t>ギョウシャ</t>
    </rPh>
    <rPh sb="11" eb="13">
      <t>レンラク</t>
    </rPh>
    <rPh sb="14" eb="15">
      <t>ミツ</t>
    </rPh>
    <rPh sb="18" eb="20">
      <t>テキセイ</t>
    </rPh>
    <rPh sb="20" eb="22">
      <t>ホカン</t>
    </rPh>
    <rPh sb="23" eb="25">
      <t>テキセイ</t>
    </rPh>
    <rPh sb="25" eb="27">
      <t>ショリ</t>
    </rPh>
    <rPh sb="28" eb="29">
      <t>ツト</t>
    </rPh>
    <rPh sb="34" eb="36">
      <t>キンネン</t>
    </rPh>
    <rPh sb="37" eb="40">
      <t>ショブンジョウ</t>
    </rPh>
    <rPh sb="41" eb="43">
      <t>セッパク</t>
    </rPh>
    <rPh sb="47" eb="49">
      <t>ウケイレ</t>
    </rPh>
    <rPh sb="50" eb="52">
      <t>コンナン</t>
    </rPh>
    <rPh sb="63" eb="65">
      <t>タシャ</t>
    </rPh>
    <rPh sb="67" eb="69">
      <t>シンキ</t>
    </rPh>
    <rPh sb="69" eb="71">
      <t>ケイヤク</t>
    </rPh>
    <rPh sb="72" eb="73">
      <t>ト</t>
    </rPh>
    <rPh sb="74" eb="75">
      <t>カワ</t>
    </rPh>
    <rPh sb="76" eb="78">
      <t>タイオウ</t>
    </rPh>
    <rPh sb="83" eb="85">
      <t>シンキ</t>
    </rPh>
    <rPh sb="85" eb="87">
      <t>ケイヤク</t>
    </rPh>
    <rPh sb="88" eb="90">
      <t>カカク</t>
    </rPh>
    <rPh sb="91" eb="92">
      <t>タカ</t>
    </rPh>
    <rPh sb="93" eb="94">
      <t>ウエ</t>
    </rPh>
    <rPh sb="96" eb="98">
      <t>キゾン</t>
    </rPh>
    <rPh sb="99" eb="101">
      <t>ケイヤク</t>
    </rPh>
    <rPh sb="101" eb="104">
      <t>ショブンジョウ</t>
    </rPh>
    <rPh sb="105" eb="107">
      <t>ネア</t>
    </rPh>
    <rPh sb="109" eb="110">
      <t>トモナ</t>
    </rPh>
    <rPh sb="118" eb="119">
      <t>ゾウ</t>
    </rPh>
    <rPh sb="120" eb="121">
      <t>クル</t>
    </rPh>
    <phoneticPr fontId="3"/>
  </si>
  <si>
    <t>産業廃棄物処分に関する課題について処分業者・運搬業者などとの情報共有を行ない、再利用に繋がる技術開発等の解決策定に協力していくと共に、発生抑制に努めていきたいと考えている。</t>
    <rPh sb="0" eb="2">
      <t>サンギョウ</t>
    </rPh>
    <rPh sb="2" eb="5">
      <t>ハイキブツ</t>
    </rPh>
    <rPh sb="5" eb="7">
      <t>ショブン</t>
    </rPh>
    <rPh sb="8" eb="9">
      <t>カン</t>
    </rPh>
    <rPh sb="11" eb="13">
      <t>カダイ</t>
    </rPh>
    <rPh sb="17" eb="19">
      <t>ショブン</t>
    </rPh>
    <rPh sb="19" eb="21">
      <t>ギョウシャ</t>
    </rPh>
    <rPh sb="22" eb="24">
      <t>ウンパン</t>
    </rPh>
    <rPh sb="24" eb="26">
      <t>ギョウシャ</t>
    </rPh>
    <rPh sb="30" eb="32">
      <t>ジョウホウ</t>
    </rPh>
    <rPh sb="32" eb="34">
      <t>キョウユウ</t>
    </rPh>
    <rPh sb="35" eb="36">
      <t>オコ</t>
    </rPh>
    <rPh sb="39" eb="42">
      <t>サイリヨウ</t>
    </rPh>
    <rPh sb="43" eb="44">
      <t>ツナ</t>
    </rPh>
    <rPh sb="46" eb="48">
      <t>ギジュツ</t>
    </rPh>
    <rPh sb="48" eb="50">
      <t>カイハツ</t>
    </rPh>
    <rPh sb="50" eb="51">
      <t>トウ</t>
    </rPh>
    <rPh sb="52" eb="54">
      <t>カイケツ</t>
    </rPh>
    <rPh sb="54" eb="56">
      <t>サクテイ</t>
    </rPh>
    <rPh sb="57" eb="59">
      <t>キョウリョク</t>
    </rPh>
    <rPh sb="64" eb="65">
      <t>トモ</t>
    </rPh>
    <rPh sb="67" eb="69">
      <t>ハッセイ</t>
    </rPh>
    <rPh sb="69" eb="71">
      <t>ヨクセイ</t>
    </rPh>
    <rPh sb="72" eb="73">
      <t>ツト</t>
    </rPh>
    <rPh sb="80" eb="81">
      <t>カンガ</t>
    </rPh>
    <phoneticPr fontId="3"/>
  </si>
  <si>
    <t>株式会社内山アドバンス　　　　　                                      　　　　　　　　　　　　　　　　　　　代表取締役　　柳内 光子</t>
    <phoneticPr fontId="3"/>
  </si>
  <si>
    <t>045-755-2391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</si>
</sst>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0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5" zoomScaleNormal="115" zoomScaleSheetLayoutView="95" workbookViewId="0">
      <selection activeCell="N54" sqref="N54:U54"/>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432</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444</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433</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423</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450</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466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449</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447</v>
      </c>
      <c r="G48" s="545"/>
      <c r="H48" s="545"/>
      <c r="I48" s="546"/>
      <c r="J48" s="546"/>
      <c r="K48" s="546"/>
      <c r="L48" s="546"/>
      <c r="M48" s="546"/>
      <c r="N48" s="546"/>
      <c r="O48" s="546"/>
      <c r="P48" s="563" t="s">
        <v>434</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2759</v>
      </c>
      <c r="Q49" s="567"/>
      <c r="R49" s="567"/>
      <c r="S49" s="567"/>
      <c r="T49" s="567"/>
      <c r="U49" s="568"/>
    </row>
    <row r="50" spans="3:23" ht="26.25" customHeight="1" x14ac:dyDescent="0.15">
      <c r="C50" s="538" t="s">
        <v>11</v>
      </c>
      <c r="D50" s="539"/>
      <c r="E50" s="540"/>
      <c r="F50" s="549" t="s">
        <v>448</v>
      </c>
      <c r="G50" s="550"/>
      <c r="H50" s="550"/>
      <c r="I50" s="550"/>
      <c r="J50" s="550"/>
      <c r="K50" s="550"/>
      <c r="L50" s="550"/>
      <c r="M50" s="550"/>
      <c r="N50" s="341" t="s">
        <v>172</v>
      </c>
      <c r="O50" s="449"/>
      <c r="P50" s="450"/>
      <c r="Q50" s="553" t="s">
        <v>467</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435</v>
      </c>
      <c r="G52" s="626"/>
      <c r="H52" s="626"/>
      <c r="I52" s="626"/>
      <c r="J52" s="626"/>
      <c r="K52" s="626"/>
      <c r="L52" s="626"/>
      <c r="M52" s="626"/>
      <c r="N52" s="626"/>
      <c r="O52" s="626"/>
      <c r="P52" s="626"/>
      <c r="Q52" s="626"/>
      <c r="R52" s="626"/>
      <c r="S52" s="626"/>
      <c r="T52" s="626"/>
      <c r="U52" s="627"/>
    </row>
    <row r="53" spans="3:23" ht="15" customHeight="1" x14ac:dyDescent="0.15">
      <c r="C53" s="182" t="s">
        <v>424</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451</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v>1448</v>
      </c>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t="s">
        <v>453</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t="s">
        <v>453</v>
      </c>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t="s">
        <v>453</v>
      </c>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10</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455</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454</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436</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2</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20689</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456</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437</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2</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20104</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457</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458</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459</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436</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t="s">
        <v>460</v>
      </c>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437</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t="s">
        <v>459</v>
      </c>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436</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f>+別紙!AA12</f>
        <v>11525</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t="s">
        <v>461</v>
      </c>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437</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11100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t="s">
        <v>462</v>
      </c>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436</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t="s">
        <v>463</v>
      </c>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437</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t="s">
        <v>463</v>
      </c>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436</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9164</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9160</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464</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437</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9004</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9000</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465</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438</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439</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440</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株式会社内山アドバンス 磯子工場</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441</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428</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6" zoomScaleNormal="100"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20100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2500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13600</v>
      </c>
      <c r="P18" s="719"/>
      <c r="Q18" s="719"/>
      <c r="R18" s="719"/>
      <c r="S18" s="57" t="s">
        <v>14</v>
      </c>
      <c r="T18"/>
      <c r="U18" s="270"/>
      <c r="V18"/>
      <c r="W18" s="213"/>
      <c r="X18" s="668">
        <f>+ROUND(AG9,1)+ROUND(AG12,1)+ROUND(AG15,1)+AG18</f>
        <v>2500</v>
      </c>
      <c r="Y18" s="669"/>
      <c r="Z18" s="669"/>
      <c r="AA18" s="57" t="s">
        <v>4</v>
      </c>
      <c r="AB18" s="212"/>
      <c r="AC18" s="212"/>
      <c r="AD18" s="682"/>
      <c r="AG18" s="684">
        <f>+ROUND(AN18,1)+ROUND(AN21,1)</f>
        <v>2500</v>
      </c>
      <c r="AH18" s="685"/>
      <c r="AI18" s="685"/>
      <c r="AJ18" s="685"/>
      <c r="AK18" s="49" t="s">
        <v>13</v>
      </c>
      <c r="AL18" s="60"/>
      <c r="AN18" s="324">
        <f>+ROUND(AT16,1)+ROUND(AT17,1)+ROUND(AT18,1)</f>
        <v>2500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11100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20685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9000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11525</v>
      </c>
      <c r="G27" s="674"/>
      <c r="H27" s="214" t="s">
        <v>198</v>
      </c>
      <c r="L27" s="682"/>
      <c r="O27" s="684">
        <f>+Q30+ROUND(Q33,1)</f>
        <v>6500</v>
      </c>
      <c r="P27" s="718"/>
      <c r="Q27" s="718"/>
      <c r="R27" s="718"/>
      <c r="S27" s="49" t="s">
        <v>38</v>
      </c>
      <c r="T27" s="70"/>
      <c r="U27" s="70"/>
      <c r="X27" s="68" t="s">
        <v>39</v>
      </c>
      <c r="Y27" s="71"/>
      <c r="AG27" s="58"/>
      <c r="AH27" s="58"/>
      <c r="AI27" s="58"/>
      <c r="AJ27" s="58"/>
      <c r="AK27" s="668">
        <f>+AG18+O27</f>
        <v>9000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6500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9160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6500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9160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AA26" sqref="AA2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株式会社内山アドバンス 磯子工場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442</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443</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427</v>
      </c>
      <c r="AT26" s="653"/>
      <c r="AU26" s="654"/>
    </row>
    <row r="27" spans="2:48" ht="27" customHeight="1" thickBot="1" x14ac:dyDescent="0.2">
      <c r="B27" s="691" t="s">
        <v>371</v>
      </c>
      <c r="C27" s="692"/>
      <c r="D27" s="692"/>
      <c r="E27" s="693"/>
      <c r="F27" s="673">
        <v>0</v>
      </c>
      <c r="G27" s="674"/>
      <c r="H27" s="214" t="s">
        <v>198</v>
      </c>
      <c r="L27" s="682"/>
      <c r="O27" s="684">
        <f>+Q30+ROUND(Q33,1)</f>
        <v>4</v>
      </c>
      <c r="P27" s="718"/>
      <c r="Q27" s="718"/>
      <c r="R27" s="718"/>
      <c r="S27" s="49" t="s">
        <v>38</v>
      </c>
      <c r="T27" s="70"/>
      <c r="U27" s="70"/>
      <c r="X27" s="68" t="s">
        <v>39</v>
      </c>
      <c r="Y27" s="71"/>
      <c r="AG27" s="58"/>
      <c r="AH27" s="58"/>
      <c r="AI27" s="58"/>
      <c r="AJ27" s="58"/>
      <c r="AK27" s="668">
        <f>+AG18+O27</f>
        <v>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426</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425</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4</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M6" sqref="M6:N6"/>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株式会社内山アドバンス 磯子工場</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20685</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4</v>
      </c>
      <c r="AA9" s="379">
        <f>IF(SUM(G9:Z9)&gt;0,SUM(G9:Z9),IF(AA$19&gt;0,"0",0))</f>
        <v>20689</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11525</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f t="shared" si="0"/>
        <v>11525</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9160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4</v>
      </c>
      <c r="AA14" s="385">
        <f t="shared" si="0"/>
        <v>9164</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9160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9160</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429</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20100</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0</v>
      </c>
      <c r="W19" s="389">
        <f t="shared" si="1"/>
        <v>0</v>
      </c>
      <c r="X19" s="389">
        <f t="shared" si="1"/>
        <v>0</v>
      </c>
      <c r="Y19" s="389">
        <f t="shared" si="1"/>
        <v>0</v>
      </c>
      <c r="Z19" s="390">
        <f t="shared" si="1"/>
        <v>4</v>
      </c>
      <c r="AA19" s="391">
        <f t="shared" ref="AA19:AA25" si="2">SUM(G19:Z19)</f>
        <v>20104</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13600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13600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2500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2500</v>
      </c>
    </row>
    <row r="27" spans="2:27" ht="24" customHeight="1" x14ac:dyDescent="0.15">
      <c r="B27" s="170"/>
      <c r="C27" s="813"/>
      <c r="D27" s="175" t="s">
        <v>25</v>
      </c>
      <c r="E27" s="806" t="s">
        <v>344</v>
      </c>
      <c r="F27" s="807"/>
      <c r="G27" s="409">
        <f t="shared" ref="G27:Z27" si="5">+G23-G26</f>
        <v>0</v>
      </c>
      <c r="H27" s="409">
        <f t="shared" si="5"/>
        <v>11100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11100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2500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2500</v>
      </c>
    </row>
    <row r="32" spans="2:27" ht="24" customHeight="1" x14ac:dyDescent="0.15">
      <c r="B32" s="172">
        <v>6</v>
      </c>
      <c r="C32" s="130"/>
      <c r="D32" s="230"/>
      <c r="E32" s="225" t="s">
        <v>322</v>
      </c>
      <c r="F32" s="443"/>
      <c r="G32" s="415">
        <f t="shared" ref="G32:Z32" si="7">SUM(G33:G35)</f>
        <v>0</v>
      </c>
      <c r="H32" s="415">
        <f t="shared" si="7"/>
        <v>2500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2500</v>
      </c>
    </row>
    <row r="33" spans="2:27" ht="24" customHeight="1" x14ac:dyDescent="0.15">
      <c r="B33" s="172" t="s">
        <v>226</v>
      </c>
      <c r="C33" s="130"/>
      <c r="D33" s="228"/>
      <c r="E33" s="223"/>
      <c r="F33" s="221" t="s">
        <v>233</v>
      </c>
      <c r="G33" s="418">
        <f>+ｱ.燃え殻!$AT$16</f>
        <v>0</v>
      </c>
      <c r="H33" s="418">
        <f>+ｲ.汚泥!$AT$16</f>
        <v>2500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2500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6500</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0</v>
      </c>
      <c r="W37" s="424">
        <f t="shared" si="8"/>
        <v>0</v>
      </c>
      <c r="X37" s="424">
        <f t="shared" si="8"/>
        <v>0</v>
      </c>
      <c r="Y37" s="424">
        <f t="shared" si="8"/>
        <v>0</v>
      </c>
      <c r="Z37" s="425">
        <f t="shared" si="8"/>
        <v>4</v>
      </c>
      <c r="AA37" s="426">
        <f t="shared" si="4"/>
        <v>6504</v>
      </c>
    </row>
    <row r="38" spans="2:27" ht="24" customHeight="1" x14ac:dyDescent="0.15">
      <c r="B38" s="170"/>
      <c r="C38" s="809"/>
      <c r="D38" s="227"/>
      <c r="E38" s="225" t="s">
        <v>319</v>
      </c>
      <c r="F38" s="443"/>
      <c r="G38" s="415">
        <f t="shared" ref="G38:Z38" si="9">SUM(G39:G41)</f>
        <v>0</v>
      </c>
      <c r="H38" s="415">
        <f t="shared" si="9"/>
        <v>6500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0</v>
      </c>
      <c r="W38" s="415">
        <f t="shared" si="9"/>
        <v>0</v>
      </c>
      <c r="X38" s="415">
        <f t="shared" si="9"/>
        <v>0</v>
      </c>
      <c r="Y38" s="415">
        <f t="shared" si="9"/>
        <v>0</v>
      </c>
      <c r="Z38" s="416">
        <f t="shared" si="9"/>
        <v>0</v>
      </c>
      <c r="AA38" s="417">
        <f t="shared" si="4"/>
        <v>6500</v>
      </c>
    </row>
    <row r="39" spans="2:27" ht="24" customHeight="1" x14ac:dyDescent="0.15">
      <c r="B39" s="170"/>
      <c r="C39" s="809"/>
      <c r="D39" s="228"/>
      <c r="E39" s="223"/>
      <c r="F39" s="221" t="s">
        <v>233</v>
      </c>
      <c r="G39" s="418">
        <f>+ｱ.燃え殻!$Z$28</f>
        <v>0</v>
      </c>
      <c r="H39" s="418">
        <f>+ｲ.汚泥!$Z$28</f>
        <v>6500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6500</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4</v>
      </c>
      <c r="AA42" s="423">
        <f>SUM(G42:Z42)</f>
        <v>4</v>
      </c>
    </row>
    <row r="43" spans="2:27" ht="24" customHeight="1" x14ac:dyDescent="0.15">
      <c r="B43" s="170"/>
      <c r="C43" s="128" t="s">
        <v>235</v>
      </c>
      <c r="D43" s="789" t="s">
        <v>349</v>
      </c>
      <c r="E43" s="789"/>
      <c r="F43" s="790"/>
      <c r="G43" s="427">
        <f>+ｱ.燃え殻!$AK$27</f>
        <v>0</v>
      </c>
      <c r="H43" s="427">
        <f>+ｲ.汚泥!$AK$27</f>
        <v>9000</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0</v>
      </c>
      <c r="W43" s="427">
        <f>+ﾁ.動物のふん尿!$AK$27</f>
        <v>0</v>
      </c>
      <c r="X43" s="427">
        <f>+ﾂ.動物の死体!$AK$27</f>
        <v>0</v>
      </c>
      <c r="Y43" s="427">
        <f>+ﾃ.ばいじん!$AK$27</f>
        <v>0</v>
      </c>
      <c r="Z43" s="428">
        <f>+ﾄ.混合廃棄物その他!$AK$27</f>
        <v>4</v>
      </c>
      <c r="AA43" s="429">
        <f t="shared" si="4"/>
        <v>9004</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9000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9000</v>
      </c>
    </row>
    <row r="46" spans="2:27" ht="24" customHeight="1" x14ac:dyDescent="0.15">
      <c r="B46" s="170"/>
      <c r="C46" s="177"/>
      <c r="D46" s="444" t="s">
        <v>192</v>
      </c>
      <c r="E46" s="801" t="s">
        <v>430</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431</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40785</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0</v>
      </c>
      <c r="W55" s="480">
        <f t="shared" si="10"/>
        <v>0</v>
      </c>
      <c r="X55" s="480">
        <f t="shared" si="10"/>
        <v>0</v>
      </c>
      <c r="Y55" s="480">
        <f t="shared" si="10"/>
        <v>0</v>
      </c>
      <c r="Z55" s="480">
        <f t="shared" si="10"/>
        <v>8</v>
      </c>
      <c r="AA55" s="481">
        <f>+AA9+AA19+AA20</f>
        <v>40793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年    月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東京都江戸川区東瑞江二丁目4番29号</v>
      </c>
      <c r="M16" s="884"/>
      <c r="N16" s="884"/>
      <c r="O16" s="884"/>
      <c r="P16" s="884"/>
      <c r="Q16" s="884"/>
      <c r="R16" s="884"/>
      <c r="S16" s="884"/>
      <c r="T16" s="884"/>
      <c r="U16" s="282"/>
    </row>
    <row r="17" spans="1:21" ht="26.25" customHeight="1" x14ac:dyDescent="0.15">
      <c r="C17" s="86"/>
      <c r="I17" s="25"/>
      <c r="J17" s="25" t="s">
        <v>7</v>
      </c>
      <c r="K17" s="25"/>
      <c r="L17" s="884" t="str">
        <f>+表紙!L41</f>
        <v>株式会社内山アドバンス　　　　　                                      　　　　　　　　　　　　　　　　　　　代表取締役　　柳内 光子</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047-398-8801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株式会社内山アドバンス 磯子工場</v>
      </c>
      <c r="G24" s="897"/>
      <c r="H24" s="897"/>
      <c r="I24" s="898"/>
      <c r="J24" s="898"/>
      <c r="K24" s="898"/>
      <c r="L24" s="898"/>
      <c r="M24" s="898"/>
      <c r="N24" s="898"/>
      <c r="O24" s="898"/>
      <c r="P24" s="563" t="s">
        <v>445</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2759</v>
      </c>
      <c r="Q25" s="891"/>
      <c r="R25" s="891"/>
      <c r="S25" s="891"/>
      <c r="T25" s="891"/>
      <c r="U25" s="892"/>
    </row>
    <row r="26" spans="1:21" ht="26.25" customHeight="1" x14ac:dyDescent="0.15">
      <c r="C26" s="538" t="s">
        <v>11</v>
      </c>
      <c r="D26" s="539"/>
      <c r="E26" s="540"/>
      <c r="F26" s="906" t="str">
        <f>+表紙!F50</f>
        <v>横浜市磯子区新磯子町８</v>
      </c>
      <c r="G26" s="907"/>
      <c r="H26" s="907"/>
      <c r="I26" s="907"/>
      <c r="J26" s="907"/>
      <c r="K26" s="907"/>
      <c r="L26" s="907"/>
      <c r="M26" s="907"/>
      <c r="N26" s="341" t="s">
        <v>172</v>
      </c>
      <c r="O26"/>
      <c r="P26"/>
      <c r="Q26" s="901" t="str">
        <f>IF(+表紙!Q50="","",+表紙!Q50)</f>
        <v>045-755-2391</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424</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Ｅ21－窯業・土石製品製造業</v>
      </c>
      <c r="G30" s="894"/>
      <c r="H30" s="894"/>
      <c r="I30" s="894"/>
      <c r="J30" s="894"/>
      <c r="K30" s="894"/>
      <c r="L30" s="32" t="s">
        <v>48</v>
      </c>
      <c r="M30" s="32"/>
      <c r="N30" s="506" t="str">
        <f>IF(COUNTA(表紙!N54)=1,+表紙!N54,"")</f>
        <v>生コンクリート製造業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f>IF(+表紙!N55="","",+表紙!N55)</f>
        <v>1448</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10</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436</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2</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20689</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使用する前にキャンセルとなった生コンクリートについての有償化制度を設け、残コン発生の抑制に努めた。また、顧客が工場に来場する際には廃棄物の現状を見学・説明を行ない理解を深めて頂いている。余りコンクリートの再利用に向けた実験への協力。（余りコンから生成する粒状化骨材など）</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437</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2</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20104</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2024年7月より横浜エリアの協同組合主導にて、余り・残りコンクリート製品の引取回収に関して有償化制度を導入し、顧客への廃棄物抑制意識を高めて頂き、減少に努める活動を執り行う。工場としても、そのための体制作りや処理に付いての周知教育を実施すると共に、顧客別の説明を行なっている。</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①コンクリートプラント及びミキサー車の洗浄汚水等を洗車場にて細骨材/粗骨材に分級、その後発生したスラッジ水を中間脱水処理にてスラッジケーキとする。（処理後の上澄み水は再利用）　②.戻りコンクリートを硬化させ破砕、コンクリートガラとする。　③.廃プラ・金属くず等は混合廃棄物コンテナにて分類。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同上</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436</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中間処理施設にて脱水して回収した上澄み水は、製品の原材料：練り混ぜ水及びミキサ洗浄水として利用している。</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437</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同上</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436</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f>+表紙!K158</f>
        <v>11525</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中間処理設備の日常/定期点検にて、計画的メンテナンスを行ない、安定した処理能力を維持できている。</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437</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11100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回収した、細骨材・粗骨材（回収骨材）のJIS標準化・再利用を検討しているが、購入者の需要の有無による。</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436</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該当なし</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437</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該当なし</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436</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9164</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9160</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運搬業者/処分業者との連絡を密にし、適正保管/適正処理に努めている。近年、処分場が切迫しており受入が困難となってきているため、他社との新規契約を取り交し対応している。新規契約は価格が高い上に、既存の契約処分場の値上げも伴っており、コスト増が苦しい。</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437</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9004</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9000</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産業廃棄物処分に関する課題について処分業者・運搬業者などとの情報共有を行ない、再利用に繋がる技術開発等の解決策定に協力していくと共に、発生抑制に努めていきたいと考えている。</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438</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439</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440</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2024-09-09T10:16:47Z</dcterms:modified>
</cp:coreProperties>
</file>