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05" yWindow="-105" windowWidth="16605" windowHeight="8835"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V55" i="94"/>
  <c r="X21" i="84"/>
  <c r="O16" i="84"/>
  <c r="T50" i="94" s="1"/>
  <c r="AA26" i="94"/>
  <c r="S55" i="94"/>
  <c r="AA27" i="94"/>
  <c r="K170" i="95" s="1"/>
  <c r="K146" i="98" s="1"/>
  <c r="X21" i="77"/>
  <c r="O16" i="77"/>
  <c r="K50" i="94" s="1"/>
  <c r="L55" i="94"/>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<sst xmlns="http://schemas.openxmlformats.org/spreadsheetml/2006/main" count="3170" uniqueCount="456">
  <si>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</si>
  <si>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</si>
  <si>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</si>
  <si>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</si>
  <si>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</si>
  <si>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</si>
  <si>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</si>
  <si>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</si>
  <si>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</si>
  <si>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</si>
  <si>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</si>
  <si>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</si>
  <si>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</si>
  <si>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</si>
  <si>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</si>
  <si>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</si>
  <si>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</si>
  <si>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</si>
  <si>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</si>
  <si>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</si>
  <si>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</si>
  <si>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</si>
  <si>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</si>
  <si>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</si>
  <si>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</si>
  <si>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</si>
  <si>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</si>
  <si>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</si>
  <si>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</si>
  <si>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</si>
  <si>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</si>
  <si>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</si>
  <si>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</si>
  <si>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</si>
  <si>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</si>
  <si>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</si>
  <si>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</si>
  <si>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</si>
  <si>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</si>
  <si>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</si>
  <si>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</si>
  <si>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</si>
  <si>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</si>
  <si>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</si>
  <si>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</si>
  <si>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</si>
  <si>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</si>
  <si>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</si>
  <si>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</si>
  <si>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</si>
  <si>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</si>
  <si>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</si>
  <si>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</si>
  <si>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</si>
  <si>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</si>
  <si>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</si>
  <si>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</si>
  <si>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</si>
  <si>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</si>
  <si>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</si>
  <si>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</si>
  <si>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</si>
  <si>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</si>
  <si>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</si>
  <si>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</si>
  <si>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</si>
  <si>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</si>
  <si>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</si>
  <si>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</si>
  <si>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</si>
  <si>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</si>
  <si>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</si>
  <si>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</si>
  <si>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</si>
  <si>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</si>
  <si>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</si>
  <si>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</si>
  <si>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</si>
  <si>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</si>
  <si>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</si>
  <si>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</si>
  <si>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</si>
  <si>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</si>
  <si>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</si>
  <si>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</si>
  <si>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</si>
  <si>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</si>
  <si>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</si>
  <si>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</si>
  <si>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</si>
  <si>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</si>
  <si>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</si>
  <si>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</si>
  <si>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</si>
  <si>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</si>
  <si>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</si>
  <si>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</si>
  <si>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</si>
  <si>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</si>
  <si>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</si>
  <si>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</si>
  <si>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</si>
  <si>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</si>
  <si>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</si>
  <si>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</si>
  <si>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</si>
  <si>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</si>
  <si>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</si>
  <si>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</si>
  <si>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</si>
  <si>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</si>
  <si>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</si>
  <si>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</si>
  <si>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</si>
  <si>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</si>
  <si>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</si>
  <si>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</si>
  <si>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</si>
  <si>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</si>
  <si>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</si>
  <si>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</si>
  <si>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</si>
  <si>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</si>
  <si>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</si>
  <si>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</si>
  <si>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</si>
  <si>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</si>
  <si>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</si>
  <si>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</si>
  <si>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</si>
  <si>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</si>
  <si>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</si>
  <si>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</si>
  <si>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</si>
  <si>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</si>
  <si>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</si>
  <si>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</si>
  <si>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</si>
  <si>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</si>
  <si>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</si>
  <si>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</si>
  <si>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</si>
  <si>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</si>
  <si>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</si>
  <si>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</si>
  <si>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</si>
  <si>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</si>
  <si>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</si>
  <si>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</si>
  <si>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</si>
  <si>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</si>
  <si>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</si>
  <si>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</si>
  <si>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</si>
  <si>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</si>
  <si>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</si>
  <si>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</si>
  <si>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</si>
  <si>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</si>
  <si>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</si>
  <si>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</si>
  <si>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</si>
  <si>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</si>
  <si>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</si>
  <si>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</si>
  <si>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</si>
  <si>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</si>
  <si>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</si>
  <si>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</si>
  <si>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</si>
  <si>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</si>
  <si>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</si>
  <si>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</si>
  <si>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</si>
  <si>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</si>
  <si>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</si>
  <si>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</si>
  <si>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</si>
  <si>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</si>
  <si>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</si>
  <si>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</si>
  <si>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</si>
  <si>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</si>
  <si>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</si>
  <si>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</si>
  <si>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</si>
  <si>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</si>
  <si>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</si>
  <si>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</si>
  <si>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</si>
  <si>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</si>
  <si>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</si>
  <si>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</si>
  <si>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</si>
  <si>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</si>
  <si>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</si>
  <si>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</si>
  <si>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</si>
  <si>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</si>
  <si>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</si>
  <si>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</si>
  <si>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</si>
  <si>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</si>
  <si>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</si>
  <si>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</si>
  <si>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</si>
  <si>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</si>
  <si>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</si>
  <si>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</si>
  <si>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</si>
  <si>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</si>
  <si>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</si>
  <si>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</si>
  <si>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</si>
  <si>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</si>
  <si>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</si>
  <si>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</si>
  <si>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</si>
  <si>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</si>
  <si>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</si>
  <si>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</si>
  <si>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</si>
  <si>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</si>
  <si>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</si>
  <si>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</si>
  <si>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</si>
  <si>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</si>
  <si>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</si>
  <si>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</si>
  <si>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</si>
  <si>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</si>
  <si>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</si>
  <si>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</si>
  <si>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</si>
  <si>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</si>
  <si>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</si>
  <si>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</si>
  <si>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</si>
  <si>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</si>
  <si>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</si>
  <si>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</si>
  <si>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</si>
  <si>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</si>
  <si>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</si>
  <si>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</si>
  <si>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</si>
  <si>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</si>
  <si>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</si>
  <si>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</si>
  <si>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</si>
  <si>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</si>
  <si>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</si>
  <si>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</si>
  <si>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</si>
  <si>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</si>
  <si>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</si>
  <si>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</si>
  <si>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</si>
  <si>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</si>
  <si>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</si>
  <si>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</si>
  <si>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</si>
  <si>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</si>
  <si>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</si>
  <si>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</si>
  <si>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</si>
  <si>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</si>
  <si>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</si>
  <si>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</si>
  <si>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</si>
  <si>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</si>
  <si>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</si>
  <si>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</si>
  <si>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</si>
  <si>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</si>
  <si>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</si>
  <si>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</si>
  <si>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</si>
  <si>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</si>
  <si>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</si>
  <si>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</si>
  <si>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</si>
  <si>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</si>
  <si>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</si>
  <si>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</si>
  <si>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</si>
  <si>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</si>
  <si>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</si>
  <si>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</si>
  <si>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</si>
  <si>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</si>
  <si>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</si>
  <si>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</si>
  <si>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</si>
  <si>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</si>
  <si>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</si>
  <si>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</si>
  <si>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</si>
  <si>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</si>
  <si>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</si>
  <si>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</si>
  <si>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</si>
  <si>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</si>
  <si>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</si>
  <si>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</si>
  <si>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</si>
  <si>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</si>
  <si>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</si>
  <si>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</si>
  <si>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</si>
  <si>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</si>
  <si>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</si>
  <si>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</si>
  <si>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</si>
  <si>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</si>
  <si>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</si>
  <si>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</si>
  <si>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</si>
  <si>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</si>
  <si>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</si>
  <si>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</si>
  <si>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</si>
  <si>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</si>
  <si>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</si>
  <si>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</si>
  <si>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</si>
  <si>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</si>
  <si>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</si>
  <si>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</si>
  <si>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</si>
  <si>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</si>
  <si>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</si>
  <si>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</si>
  <si>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</si>
  <si>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</si>
  <si>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</si>
  <si>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</si>
  <si>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</si>
  <si>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</si>
  <si>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</si>
  <si>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</si>
  <si>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</si>
  <si>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</si>
  <si>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</si>
  <si>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</si>
  <si>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</si>
  <si>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</si>
  <si>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</si>
  <si>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</si>
  <si>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</si>
  <si>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</si>
  <si>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</si>
  <si>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</si>
  <si>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</si>
  <si>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</si>
  <si>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</si>
  <si>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</si>
  <si>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</si>
  <si>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</si>
  <si>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</si>
  <si>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</si>
  <si>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</si>
  <si>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</si>
  <si>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</si>
  <si>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</si>
  <si>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</si>
  <si>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</si>
  <si>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</si>
  <si>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</si>
  <si>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</si>
  <si>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</si>
  <si>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</si>
  <si>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</si>
  <si>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</si>
  <si>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</si>
  <si>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</si>
  <si>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</si>
  <si>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</si>
  <si>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</si>
  <si>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</si>
  <si>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</si>
  <si>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</si>
  <si>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</si>
  <si>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</si>
  <si>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</si>
  <si>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</si>
  <si>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</si>
  <si>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</si>
  <si>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</si>
  <si>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</si>
  <si>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</si>
  <si>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</si>
  <si>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</si>
  <si>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</si>
  <si>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</si>
  <si>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</si>
  <si>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</si>
  <si>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</si>
  <si>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</si>
  <si>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</si>
  <si>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</si>
  <si>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</si>
  <si>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</si>
  <si>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</si>
  <si>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</si>
  <si>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</si>
  <si>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</si>
  <si>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</si>
  <si>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</si>
  <si>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</si>
  <si>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</si>
  <si>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</si>
  <si>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</si>
  <si>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</si>
  <si>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</si>
  <si>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</si>
  <si>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</si>
  <si>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</si>
  <si>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</si>
  <si>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</si>
  <si>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</si>
  <si>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</si>
  <si>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</si>
  <si>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</si>
  <si>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</si>
  <si>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</si>
  <si>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</si>
  <si>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</si>
  <si>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</si>
  <si>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</si>
  <si>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</si>
  <si>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</si>
  <si>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</si>
  <si>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</si>
  <si>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</si>
  <si>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</si>
  <si>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</si>
  <si>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</si>
  <si>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</si>
  <si>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</si>
  <si>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</si>
  <si>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</si>
  <si>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</si>
  <si>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</si>
  <si>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</si>
  <si>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６ 年 ５   月    日</t>
    <phoneticPr fontId="3"/>
  </si>
  <si>
    <t>横浜市緑区北八朔町１３８６番地</t>
    <rPh sb="0" eb="9">
      <t>ヨコハマシミドリクキタハッサクチョウ</t>
    </rPh>
    <rPh sb="13" eb="15">
      <t>バンチ</t>
    </rPh>
    <phoneticPr fontId="3"/>
  </si>
  <si>
    <t>株式会社　大和田商店　　　　　　　　　　　　　　　　　　　　　　　代表取締役　大和田敏幸　　　　　　　　　　</t>
    <rPh sb="0" eb="4">
      <t>カブシキガイシャ</t>
    </rPh>
    <rPh sb="5" eb="10">
      <t>オオワダショウテン</t>
    </rPh>
    <rPh sb="33" eb="38">
      <t>ダイヒョウトリシマリヤク</t>
    </rPh>
    <rPh sb="39" eb="44">
      <t>オオワダトシユキ</t>
    </rPh>
    <phoneticPr fontId="3"/>
  </si>
  <si>
    <t>０４５－９３４－２７８７</t>
    <phoneticPr fontId="3"/>
  </si>
  <si>
    <t>株式会社　大和田商店</t>
    <rPh sb="0" eb="4">
      <t>カブシキガイシャ</t>
    </rPh>
    <rPh sb="5" eb="10">
      <t>オオワダショウテン</t>
    </rPh>
    <phoneticPr fontId="3"/>
  </si>
  <si>
    <t>生コンクリート製造業</t>
    <rPh sb="0" eb="1">
      <t>ナマ</t>
    </rPh>
    <rPh sb="7" eb="10">
      <t>セイゾウギョウ</t>
    </rPh>
    <phoneticPr fontId="3"/>
  </si>
  <si>
    <t>戻りコンー脱水機-乾燥固化物ー固化破壊作業ーコンクリートくずー収集運搬ー最終処理　　　　　戻りコンーーーーーーーーーーーーーー｜</t>
    <rPh sb="0" eb="1">
      <t>モド</t>
    </rPh>
    <rPh sb="5" eb="8">
      <t>ダッスイキ</t>
    </rPh>
    <rPh sb="9" eb="11">
      <t>カンソウ</t>
    </rPh>
    <rPh sb="11" eb="12">
      <t>コ</t>
    </rPh>
    <rPh sb="12" eb="14">
      <t>バケモノ</t>
    </rPh>
    <rPh sb="15" eb="17">
      <t>コカ</t>
    </rPh>
    <rPh sb="17" eb="19">
      <t>ハカイ</t>
    </rPh>
    <rPh sb="19" eb="21">
      <t>サギョウ</t>
    </rPh>
    <rPh sb="31" eb="33">
      <t>シュウシュウ</t>
    </rPh>
    <rPh sb="33" eb="35">
      <t>ウンパン</t>
    </rPh>
    <rPh sb="36" eb="38">
      <t>サイシュウ</t>
    </rPh>
    <rPh sb="38" eb="40">
      <t>ショリ</t>
    </rPh>
    <rPh sb="45" eb="46">
      <t>モド</t>
    </rPh>
    <phoneticPr fontId="3"/>
  </si>
  <si>
    <t>公害防止統括者ーーー社長　　　　　　　　　　　　　　　　　　　　　　　　　　　　　　　　　　　　　　　　　　　　　　　　　　　　　　公害防止管理者―ーー工場長　　　　　　　　　　　　　　　　　　　　　　　　　　　　　　　　　　　　　　　　　　　　　　　　　　　　公害防止担当者ーーー（工務課・輸送係）</t>
    <rPh sb="0" eb="4">
      <t>コウガイボウシ</t>
    </rPh>
    <rPh sb="4" eb="7">
      <t>トウカツシャ</t>
    </rPh>
    <rPh sb="10" eb="12">
      <t>シャチョウ</t>
    </rPh>
    <rPh sb="66" eb="79">
      <t>コウガイボウシカンリシャーーーコウジョウチョウ</t>
    </rPh>
    <rPh sb="131" eb="135">
      <t>コウガイボウシ</t>
    </rPh>
    <rPh sb="135" eb="138">
      <t>タントウシャ</t>
    </rPh>
    <rPh sb="142" eb="145">
      <t>コウムカ</t>
    </rPh>
    <rPh sb="146" eb="149">
      <t>ユソウカカリ</t>
    </rPh>
    <phoneticPr fontId="3"/>
  </si>
  <si>
    <t>建設業者に戻りコンの減量化に協力してもらう。</t>
    <rPh sb="0" eb="3">
      <t>ケンセツギョウ</t>
    </rPh>
    <rPh sb="3" eb="16">
      <t>シャニモドリコンノゲンリョウカニキョウリョク</t>
    </rPh>
    <phoneticPr fontId="3"/>
  </si>
  <si>
    <t>建設業者に戻りコンの減量化と有料化をお願いする。</t>
    <rPh sb="0" eb="3">
      <t>ケンセツギョウ</t>
    </rPh>
    <rPh sb="3" eb="4">
      <t>シャ</t>
    </rPh>
    <rPh sb="5" eb="6">
      <t>モド</t>
    </rPh>
    <rPh sb="10" eb="12">
      <t>ゲンリョウ</t>
    </rPh>
    <rPh sb="12" eb="13">
      <t>カ</t>
    </rPh>
    <rPh sb="14" eb="16">
      <t>ユウリョウ</t>
    </rPh>
    <rPh sb="16" eb="17">
      <t>カ</t>
    </rPh>
    <rPh sb="19" eb="20">
      <t>ネガ</t>
    </rPh>
    <phoneticPr fontId="3"/>
  </si>
  <si>
    <t>コンクリートくずーーー異物混入の防止　</t>
    <rPh sb="11" eb="15">
      <t>イブツコンニュウ</t>
    </rPh>
    <rPh sb="16" eb="18">
      <t>ボウシ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</si>
</sst>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7325" y="2209800"/>
          <a:ext cx="386715" cy="63436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0275"/>
          <a:ext cx="392430" cy="63436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09800"/>
          <a:ext cx="392430" cy="63436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28850"/>
          <a:ext cx="392430" cy="62484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0275"/>
          <a:ext cx="392430" cy="63436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0275"/>
          <a:ext cx="392430" cy="63436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0750"/>
          <a:ext cx="392430" cy="62484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B28" zoomScaleNormal="115" zoomScaleSheetLayoutView="100" workbookViewId="0">
      <selection activeCell="F120" sqref="F120:U124"/>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445</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41</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446</v>
      </c>
      <c r="M40" s="587"/>
      <c r="N40" s="587"/>
      <c r="O40" s="587"/>
      <c r="P40" s="587"/>
      <c r="Q40" s="587"/>
      <c r="R40" s="587"/>
      <c r="S40" s="587"/>
      <c r="T40" s="587"/>
      <c r="U40" s="588"/>
      <c r="W40" s="21"/>
      <c r="X40" s="21"/>
    </row>
    <row r="41" spans="1:25" ht="26.25" customHeight="1" x14ac:dyDescent="0.15">
      <c r="C41" s="86"/>
      <c r="I41" s="25"/>
      <c r="J41" s="25" t="s">
        <v>7</v>
      </c>
      <c r="K41" s="25"/>
      <c r="L41" s="587" t="s">
        <v>447</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448</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449</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2803</v>
      </c>
      <c r="Q49" s="567"/>
      <c r="R49" s="567"/>
      <c r="S49" s="567"/>
      <c r="T49" s="567"/>
      <c r="U49" s="568"/>
    </row>
    <row r="50" spans="3:23" ht="26.25" customHeight="1" x14ac:dyDescent="0.15">
      <c r="C50" s="538" t="s">
        <v>11</v>
      </c>
      <c r="D50" s="539"/>
      <c r="E50" s="540"/>
      <c r="F50" s="549" t="s">
        <v>446</v>
      </c>
      <c r="G50" s="550"/>
      <c r="H50" s="550"/>
      <c r="I50" s="550"/>
      <c r="J50" s="550"/>
      <c r="K50" s="550"/>
      <c r="L50" s="550"/>
      <c r="M50" s="550"/>
      <c r="N50" s="341" t="s">
        <v>172</v>
      </c>
      <c r="O50" s="449"/>
      <c r="P50" s="450"/>
      <c r="Q50" s="553" t="s">
        <v>448</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133</v>
      </c>
      <c r="G54" s="631"/>
      <c r="H54" s="631"/>
      <c r="I54" s="631"/>
      <c r="J54" s="631"/>
      <c r="K54" s="631"/>
      <c r="L54" s="32" t="s">
        <v>48</v>
      </c>
      <c r="M54" s="32"/>
      <c r="N54" s="635" t="s">
        <v>450</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v>660</v>
      </c>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v>35</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451</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452</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1</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4284</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t="s">
        <v>453</v>
      </c>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1</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4000</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t="s">
        <v>454</v>
      </c>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t="s">
        <v>455</v>
      </c>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4284</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t="str">
        <f>+別紙!AA15</f>
        <v>0</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4284</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4000</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0</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4000</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株式会社　大和田商店</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大和田商店</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大和田商店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大和田商店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大和田商店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大和田商店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大和田商店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大和田商店</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大和田商店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大和田商店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大和田商店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大和田商店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大和田商店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B10" workbookViewId="0">
      <selection activeCell="AS35" sqref="AS3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大和田商店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4000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4284</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4000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4000</v>
      </c>
      <c r="P27" s="718"/>
      <c r="Q27" s="718"/>
      <c r="R27" s="718"/>
      <c r="S27" s="49" t="s">
        <v>38</v>
      </c>
      <c r="T27" s="70"/>
      <c r="U27" s="70"/>
      <c r="X27" s="68" t="s">
        <v>39</v>
      </c>
      <c r="Y27" s="71"/>
      <c r="AG27" s="58"/>
      <c r="AH27" s="58"/>
      <c r="AI27" s="58"/>
      <c r="AJ27" s="58"/>
      <c r="AK27" s="668">
        <f>+AG18+O27</f>
        <v>4000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4000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4284</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4000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4284</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大和田商店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大和田商店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大和田商店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23:H23"/>
    <mergeCell ref="P20:S20"/>
    <mergeCell ref="F27:G27"/>
    <mergeCell ref="Z29:AD29"/>
    <mergeCell ref="B33:E33"/>
    <mergeCell ref="B30:E30"/>
    <mergeCell ref="B26:E26"/>
    <mergeCell ref="F32:G32"/>
    <mergeCell ref="B31:E31"/>
    <mergeCell ref="B28:E28"/>
    <mergeCell ref="F28:G28"/>
    <mergeCell ref="B32:E32"/>
    <mergeCell ref="X30:Y3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31:G31"/>
    <mergeCell ref="F33:G33"/>
    <mergeCell ref="Z30:AD30"/>
    <mergeCell ref="Z32:AD34"/>
    <mergeCell ref="X29:Y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大和田商店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大和田商店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　大和田商店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B26:E26"/>
    <mergeCell ref="B20:H22"/>
    <mergeCell ref="P14:S14"/>
    <mergeCell ref="B2:G3"/>
    <mergeCell ref="B7:C7"/>
    <mergeCell ref="B23:E23"/>
    <mergeCell ref="C8:J8"/>
    <mergeCell ref="B24:E24"/>
    <mergeCell ref="F12:G12"/>
    <mergeCell ref="D7:H7"/>
    <mergeCell ref="R7:U7"/>
    <mergeCell ref="AS26:AU26"/>
    <mergeCell ref="AR17:AS17"/>
    <mergeCell ref="AS23:AU23"/>
    <mergeCell ref="AL26:AO26"/>
    <mergeCell ref="AN20:AO20"/>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22" zoomScale="53" zoomScaleNormal="53"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株式会社　大和田商店</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0</v>
      </c>
      <c r="M9" s="377">
        <f>IF(OR(ｷ.紙くず!F24&gt;0,ｷ.紙くず!F24&lt;0),ｷ.紙くず!F24,IF(M$19&gt;0,"0",0))</f>
        <v>0</v>
      </c>
      <c r="N9" s="377">
        <f>IF(OR(ｸ.木くず!F24&gt;0,ｸ.木くず!F24&lt;0),ｸ.木くず!F24,IF(N$19&gt;0,"0",0))</f>
        <v>0</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4284</v>
      </c>
      <c r="U9" s="377">
        <f>IF(OR(ｿ.鉱さい!F24&gt;0,ｿ.鉱さい!F24&lt;0),ｿ.鉱さい!F24,IF(U$19&gt;0,"0",0))</f>
        <v>0</v>
      </c>
      <c r="V9" s="377">
        <f>IF(OR(ﾀ.がれき類!F24&gt;0,ﾀ.がれき類!F24&lt;0),ﾀ.がれき類!F24,IF(V$19&gt;0,"0",0))</f>
        <v>0</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0</v>
      </c>
      <c r="AA9" s="379">
        <f>IF(SUM(G9:Z9)&gt;0,SUM(G9:Z9),IF(AA$19&gt;0,"0",0))</f>
        <v>4284</v>
      </c>
    </row>
    <row r="10" spans="2:27" ht="24" customHeight="1" x14ac:dyDescent="0.15">
      <c r="B10" s="172" t="s">
        <v>393</v>
      </c>
      <c r="C10" s="776" t="s">
        <v>294</v>
      </c>
      <c r="D10" s="776"/>
      <c r="E10" s="776"/>
      <c r="F10" s="777"/>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f>IF(OR(ｶ.廃ﾌﾟﾗ類!F25&gt;0,ｶ.廃ﾌﾟﾗ類!F25&lt;0),ｶ.廃ﾌﾟﾗ類!F25,IF(L$19&gt;0,"0",0))</f>
        <v>0</v>
      </c>
      <c r="M10" s="380">
        <f>IF(OR(ｷ.紙くず!F25&gt;0,ｷ.紙くず!F25&lt;0),ｷ.紙くず!F25,IF(M$19&gt;0,"0",0))</f>
        <v>0</v>
      </c>
      <c r="N10" s="380">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f>IF(OR(ｶ.廃ﾌﾟﾗ類!F26&gt;0,ｶ.廃ﾌﾟﾗ類!F26&lt;0),ｶ.廃ﾌﾟﾗ類!F26,IF(L$19&gt;0,"0",0))</f>
        <v>0</v>
      </c>
      <c r="M11" s="383">
        <f>IF(OR(ｷ.紙くず!F26&gt;0,ｷ.紙くず!F26&lt;0),ｷ.紙くず!F26,IF(M$19&gt;0,"0",0))</f>
        <v>0</v>
      </c>
      <c r="N11" s="383">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f>IF(OR(ｶ.廃ﾌﾟﾗ類!F27&gt;0,ｶ.廃ﾌﾟﾗ類!F27&lt;0),ｶ.廃ﾌﾟﾗ類!F27,IF(L$19&gt;0,"0",0))</f>
        <v>0</v>
      </c>
      <c r="M12" s="383">
        <f>IF(OR(ｷ.紙くず!F27&gt;0,ｷ.紙くず!F27&lt;0),ｷ.紙くず!F27,IF(M$19&gt;0,"0",0))</f>
        <v>0</v>
      </c>
      <c r="N12" s="383">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f>IF(OR(ｶ.廃ﾌﾟﾗ類!F28&gt;0,ｶ.廃ﾌﾟﾗ類!F28&lt;0),ｶ.廃ﾌﾟﾗ類!F28,IF(L$19&gt;0,"0",0))</f>
        <v>0</v>
      </c>
      <c r="M13" s="383">
        <f>IF(OR(ｷ.紙くず!F28&gt;0,ｷ.紙くず!F28&lt;0),ｷ.紙くず!F28,IF(M$19&gt;0,"0",0))</f>
        <v>0</v>
      </c>
      <c r="N13" s="383">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0</v>
      </c>
      <c r="M14" s="383">
        <f>IF(OR(ｷ.紙くず!F29&gt;0,ｷ.紙くず!F29&lt;0),ｷ.紙くず!F29,IF(M$19&gt;0,"0",0))</f>
        <v>0</v>
      </c>
      <c r="N14" s="383">
        <f>IF(OR(ｸ.木くず!F29&gt;0,ｸ.木くず!F29&lt;0),ｸ.木くず!F29,IF(N$19&gt;0,"0",0))</f>
        <v>0</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4284</v>
      </c>
      <c r="U14" s="383">
        <f>IF(OR(ｿ.鉱さい!F29&gt;0,ｿ.鉱さい!F29&lt;0),ｿ.鉱さい!F29,IF(U$19&gt;0,"0",0))</f>
        <v>0</v>
      </c>
      <c r="V14" s="383">
        <f>IF(OR(ﾀ.がれき類!F29&gt;0,ﾀ.がれき類!F29&lt;0),ﾀ.がれき類!F29,IF(V$19&gt;0,"0",0))</f>
        <v>0</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0</v>
      </c>
      <c r="AA14" s="385">
        <f t="shared" si="0"/>
        <v>4284</v>
      </c>
    </row>
    <row r="15" spans="2:27" ht="24" customHeight="1" x14ac:dyDescent="0.15">
      <c r="B15" s="172" t="s">
        <v>228</v>
      </c>
      <c r="C15" s="778" t="s">
        <v>299</v>
      </c>
      <c r="D15" s="778"/>
      <c r="E15" s="778"/>
      <c r="F15" s="779"/>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0</v>
      </c>
      <c r="M15" s="383">
        <f>IF(OR(ｷ.紙くず!F30&gt;0,ｷ.紙くず!F30&lt;0),ｷ.紙くず!F30,IF(M$19&gt;0,"0",0))</f>
        <v>0</v>
      </c>
      <c r="N15" s="383">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0</v>
      </c>
      <c r="AA15" s="385" t="str">
        <f t="shared" si="0"/>
        <v>0</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0</v>
      </c>
      <c r="M16" s="383">
        <f>IF(OR(ｷ.紙くず!F31&gt;0,ｷ.紙くず!F31&lt;0),ｷ.紙くず!F31,IF(M$19&gt;0,"0",0))</f>
        <v>0</v>
      </c>
      <c r="N16" s="383">
        <f>IF(OR(ｸ.木くず!F31&gt;0,ｸ.木くず!F31&lt;0),ｸ.木くず!F31,IF(N$19&gt;0,"0",0))</f>
        <v>0</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4284</v>
      </c>
      <c r="U16" s="383">
        <f>IF(OR(ｿ.鉱さい!F31&gt;0,ｿ.鉱さい!F31&lt;0),ｿ.鉱さい!F31,IF(U$19&gt;0,"0",0))</f>
        <v>0</v>
      </c>
      <c r="V16" s="383">
        <f>IF(OR(ﾀ.がれき類!F31&gt;0,ﾀ.がれき類!F31&lt;0),ﾀ.がれき類!F31,IF(V$19&gt;0,"0",0))</f>
        <v>0</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0</v>
      </c>
      <c r="AA16" s="385">
        <f t="shared" si="0"/>
        <v>4284</v>
      </c>
    </row>
    <row r="17" spans="2:27" ht="24" customHeight="1" x14ac:dyDescent="0.15">
      <c r="B17" s="172"/>
      <c r="C17" s="778" t="s">
        <v>408</v>
      </c>
      <c r="D17" s="778"/>
      <c r="E17" s="778"/>
      <c r="F17" s="779"/>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f>IF(OR(ｶ.廃ﾌﾟﾗ類!F32&gt;0,ｶ.廃ﾌﾟﾗ類!F32&lt;0),ｶ.廃ﾌﾟﾗ類!F32,IF(L$19&gt;0,"0",0))</f>
        <v>0</v>
      </c>
      <c r="M17" s="383">
        <f>IF(OR(ｷ.紙くず!F32&gt;0,ｷ.紙くず!F32&lt;0),ｷ.紙くず!F32,IF(M$19&gt;0,"0",0))</f>
        <v>0</v>
      </c>
      <c r="N17" s="383">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f>IF(OR(ｶ.廃ﾌﾟﾗ類!F33&gt;0,ｶ.廃ﾌﾟﾗ類!F33&lt;0),ｶ.廃ﾌﾟﾗ類!F33,IF(L$19&gt;0,"0",0))</f>
        <v>0</v>
      </c>
      <c r="M18" s="386">
        <f>IF(OR(ｷ.紙くず!F33&gt;0,ｷ.紙くず!F33&lt;0),ｷ.紙くず!F33,IF(M$19&gt;0,"0",0))</f>
        <v>0</v>
      </c>
      <c r="N18" s="386">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0</v>
      </c>
      <c r="I19" s="389">
        <f t="shared" si="1"/>
        <v>0</v>
      </c>
      <c r="J19" s="389">
        <f t="shared" si="1"/>
        <v>0</v>
      </c>
      <c r="K19" s="389">
        <f t="shared" si="1"/>
        <v>0</v>
      </c>
      <c r="L19" s="389">
        <f t="shared" si="1"/>
        <v>0</v>
      </c>
      <c r="M19" s="389">
        <f t="shared" si="1"/>
        <v>0</v>
      </c>
      <c r="N19" s="389">
        <f t="shared" si="1"/>
        <v>0</v>
      </c>
      <c r="O19" s="389">
        <f t="shared" si="1"/>
        <v>0</v>
      </c>
      <c r="P19" s="389">
        <f t="shared" si="1"/>
        <v>0</v>
      </c>
      <c r="Q19" s="389">
        <f t="shared" si="1"/>
        <v>0</v>
      </c>
      <c r="R19" s="389">
        <f t="shared" si="1"/>
        <v>0</v>
      </c>
      <c r="S19" s="389">
        <f t="shared" si="1"/>
        <v>0</v>
      </c>
      <c r="T19" s="389">
        <f t="shared" si="1"/>
        <v>4000</v>
      </c>
      <c r="U19" s="389">
        <f t="shared" si="1"/>
        <v>0</v>
      </c>
      <c r="V19" s="389">
        <f t="shared" si="1"/>
        <v>0</v>
      </c>
      <c r="W19" s="389">
        <f t="shared" si="1"/>
        <v>0</v>
      </c>
      <c r="X19" s="389">
        <f t="shared" si="1"/>
        <v>0</v>
      </c>
      <c r="Y19" s="389">
        <f t="shared" si="1"/>
        <v>0</v>
      </c>
      <c r="Z19" s="390">
        <f t="shared" si="1"/>
        <v>0</v>
      </c>
      <c r="AA19" s="391">
        <f t="shared" ref="AA19:AA25" si="2">SUM(G19:Z19)</f>
        <v>4000</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0</v>
      </c>
      <c r="I37" s="424">
        <f t="shared" si="8"/>
        <v>0</v>
      </c>
      <c r="J37" s="424">
        <f t="shared" si="8"/>
        <v>0</v>
      </c>
      <c r="K37" s="424">
        <f t="shared" si="8"/>
        <v>0</v>
      </c>
      <c r="L37" s="424">
        <f t="shared" si="8"/>
        <v>0</v>
      </c>
      <c r="M37" s="424">
        <f t="shared" si="8"/>
        <v>0</v>
      </c>
      <c r="N37" s="424">
        <f t="shared" si="8"/>
        <v>0</v>
      </c>
      <c r="O37" s="424">
        <f t="shared" si="8"/>
        <v>0</v>
      </c>
      <c r="P37" s="424">
        <f t="shared" si="8"/>
        <v>0</v>
      </c>
      <c r="Q37" s="424">
        <f t="shared" si="8"/>
        <v>0</v>
      </c>
      <c r="R37" s="424">
        <f t="shared" si="8"/>
        <v>0</v>
      </c>
      <c r="S37" s="424">
        <f t="shared" si="8"/>
        <v>0</v>
      </c>
      <c r="T37" s="424">
        <f t="shared" si="8"/>
        <v>4000</v>
      </c>
      <c r="U37" s="424">
        <f t="shared" si="8"/>
        <v>0</v>
      </c>
      <c r="V37" s="424">
        <f t="shared" si="8"/>
        <v>0</v>
      </c>
      <c r="W37" s="424">
        <f t="shared" si="8"/>
        <v>0</v>
      </c>
      <c r="X37" s="424">
        <f t="shared" si="8"/>
        <v>0</v>
      </c>
      <c r="Y37" s="424">
        <f t="shared" si="8"/>
        <v>0</v>
      </c>
      <c r="Z37" s="425">
        <f t="shared" si="8"/>
        <v>0</v>
      </c>
      <c r="AA37" s="426">
        <f t="shared" si="4"/>
        <v>4000</v>
      </c>
    </row>
    <row r="38" spans="2:27" ht="24" customHeight="1" x14ac:dyDescent="0.15">
      <c r="B38" s="170"/>
      <c r="C38" s="809"/>
      <c r="D38" s="227"/>
      <c r="E38" s="225" t="s">
        <v>319</v>
      </c>
      <c r="F38" s="443"/>
      <c r="G38" s="415">
        <f t="shared" ref="G38:Z38" si="9">SUM(G39:G41)</f>
        <v>0</v>
      </c>
      <c r="H38" s="415">
        <f t="shared" si="9"/>
        <v>0</v>
      </c>
      <c r="I38" s="415">
        <f t="shared" si="9"/>
        <v>0</v>
      </c>
      <c r="J38" s="415">
        <f t="shared" si="9"/>
        <v>0</v>
      </c>
      <c r="K38" s="415">
        <f t="shared" si="9"/>
        <v>0</v>
      </c>
      <c r="L38" s="415">
        <f t="shared" si="9"/>
        <v>0</v>
      </c>
      <c r="M38" s="415">
        <f t="shared" si="9"/>
        <v>0</v>
      </c>
      <c r="N38" s="415">
        <f t="shared" si="9"/>
        <v>0</v>
      </c>
      <c r="O38" s="415">
        <f t="shared" si="9"/>
        <v>0</v>
      </c>
      <c r="P38" s="415">
        <f t="shared" si="9"/>
        <v>0</v>
      </c>
      <c r="Q38" s="415">
        <f t="shared" si="9"/>
        <v>0</v>
      </c>
      <c r="R38" s="415">
        <f t="shared" si="9"/>
        <v>0</v>
      </c>
      <c r="S38" s="415">
        <f t="shared" si="9"/>
        <v>0</v>
      </c>
      <c r="T38" s="415">
        <f t="shared" si="9"/>
        <v>4000</v>
      </c>
      <c r="U38" s="415">
        <f t="shared" si="9"/>
        <v>0</v>
      </c>
      <c r="V38" s="415">
        <f t="shared" si="9"/>
        <v>0</v>
      </c>
      <c r="W38" s="415">
        <f t="shared" si="9"/>
        <v>0</v>
      </c>
      <c r="X38" s="415">
        <f t="shared" si="9"/>
        <v>0</v>
      </c>
      <c r="Y38" s="415">
        <f t="shared" si="9"/>
        <v>0</v>
      </c>
      <c r="Z38" s="416">
        <f t="shared" si="9"/>
        <v>0</v>
      </c>
      <c r="AA38" s="417">
        <f t="shared" si="4"/>
        <v>4000</v>
      </c>
    </row>
    <row r="39" spans="2:27" ht="24" customHeight="1" x14ac:dyDescent="0.15">
      <c r="B39" s="170"/>
      <c r="C39" s="809"/>
      <c r="D39" s="228"/>
      <c r="E39" s="223"/>
      <c r="F39" s="221" t="s">
        <v>233</v>
      </c>
      <c r="G39" s="418">
        <f>+ｱ.燃え殻!$Z$28</f>
        <v>0</v>
      </c>
      <c r="H39" s="418">
        <f>+ｲ.汚泥!$Z$28</f>
        <v>0</v>
      </c>
      <c r="I39" s="418">
        <f>+ｳ.廃油!$Z$28</f>
        <v>0</v>
      </c>
      <c r="J39" s="418">
        <f>+ｴ.廃酸!$Z$28</f>
        <v>0</v>
      </c>
      <c r="K39" s="418">
        <f>+ｵ.廃ｱﾙｶﾘ!$Z$28</f>
        <v>0</v>
      </c>
      <c r="L39" s="418">
        <f>+ｶ.廃ﾌﾟﾗ類!$Z$28</f>
        <v>0</v>
      </c>
      <c r="M39" s="418">
        <f>+ｷ.紙くず!$Z$28</f>
        <v>0</v>
      </c>
      <c r="N39" s="418">
        <f>+ｸ.木くず!$Z$28</f>
        <v>0</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4000</v>
      </c>
      <c r="U39" s="418">
        <f>+ｿ.鉱さい!$Z$28</f>
        <v>0</v>
      </c>
      <c r="V39" s="418">
        <f>+ﾀ.がれき類!$Z$28</f>
        <v>0</v>
      </c>
      <c r="W39" s="418">
        <f>+ﾁ.動物のふん尿!$Z$28</f>
        <v>0</v>
      </c>
      <c r="X39" s="418">
        <f>+ﾂ.動物の死体!$Z$28</f>
        <v>0</v>
      </c>
      <c r="Y39" s="418">
        <f>+ﾃ.ばいじん!$Z$28</f>
        <v>0</v>
      </c>
      <c r="Z39" s="419">
        <f>+ﾄ.混合廃棄物その他!$Z$28</f>
        <v>0</v>
      </c>
      <c r="AA39" s="420">
        <f t="shared" si="4"/>
        <v>4000</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0</v>
      </c>
      <c r="I43" s="427">
        <f>+ｳ.廃油!$AK$27</f>
        <v>0</v>
      </c>
      <c r="J43" s="427">
        <f>+ｴ.廃酸!$AK$27</f>
        <v>0</v>
      </c>
      <c r="K43" s="427">
        <f>+ｵ.廃ｱﾙｶﾘ!$AK$27</f>
        <v>0</v>
      </c>
      <c r="L43" s="427">
        <f>+ｶ.廃ﾌﾟﾗ類!$AK$27</f>
        <v>0</v>
      </c>
      <c r="M43" s="427">
        <f>+ｷ.紙くず!$AK$27</f>
        <v>0</v>
      </c>
      <c r="N43" s="427">
        <f>+ｸ.木くず!$AK$27</f>
        <v>0</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4000</v>
      </c>
      <c r="U43" s="427">
        <f>+ｿ.鉱さい!$AK$27</f>
        <v>0</v>
      </c>
      <c r="V43" s="427">
        <f>+ﾀ.がれき類!$AK$27</f>
        <v>0</v>
      </c>
      <c r="W43" s="427">
        <f>+ﾁ.動物のふん尿!$AK$27</f>
        <v>0</v>
      </c>
      <c r="X43" s="427">
        <f>+ﾂ.動物の死体!$AK$27</f>
        <v>0</v>
      </c>
      <c r="Y43" s="427">
        <f>+ﾃ.ばいじん!$AK$27</f>
        <v>0</v>
      </c>
      <c r="Z43" s="428">
        <f>+ﾄ.混合廃棄物その他!$AK$27</f>
        <v>0</v>
      </c>
      <c r="AA43" s="429">
        <f t="shared" si="4"/>
        <v>4000</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799" t="s">
        <v>237</v>
      </c>
      <c r="F45" s="800"/>
      <c r="G45" s="433">
        <f>+ｱ.燃え殻!$AR$24</f>
        <v>0</v>
      </c>
      <c r="H45" s="433">
        <f>+ｲ.汚泥!$AR$24</f>
        <v>0</v>
      </c>
      <c r="I45" s="433">
        <f>+ｳ.廃油!$AR$24</f>
        <v>0</v>
      </c>
      <c r="J45" s="433">
        <f>+ｴ.廃酸!$AR$24</f>
        <v>0</v>
      </c>
      <c r="K45" s="433">
        <f>+ｵ.廃ｱﾙｶﾘ!$AR$24</f>
        <v>0</v>
      </c>
      <c r="L45" s="433">
        <f>+ｶ.廃ﾌﾟﾗ類!$AR$24</f>
        <v>0</v>
      </c>
      <c r="M45" s="433">
        <f>+ｷ.紙くず!$AR$24</f>
        <v>0</v>
      </c>
      <c r="N45" s="433">
        <f>+ｸ.木くず!$AR$24</f>
        <v>0</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4000</v>
      </c>
      <c r="U45" s="433">
        <f>+ｿ.鉱さい!$AR$24</f>
        <v>0</v>
      </c>
      <c r="V45" s="433">
        <f>+ﾀ.がれき類!$AR$24</f>
        <v>0</v>
      </c>
      <c r="W45" s="433">
        <f>+ﾁ.動物のふん尿!$AR$24</f>
        <v>0</v>
      </c>
      <c r="X45" s="433">
        <f>+ﾂ.動物の死体!$AR$24</f>
        <v>0</v>
      </c>
      <c r="Y45" s="433">
        <f>+ﾃ.ばいじん!$AR$24</f>
        <v>0</v>
      </c>
      <c r="Z45" s="434">
        <f>+ﾄ.混合廃棄物その他!$AR$24</f>
        <v>0</v>
      </c>
      <c r="AA45" s="435">
        <f t="shared" si="4"/>
        <v>4000</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0</v>
      </c>
      <c r="M55" s="480">
        <f t="shared" si="10"/>
        <v>0</v>
      </c>
      <c r="N55" s="480">
        <f t="shared" si="10"/>
        <v>0</v>
      </c>
      <c r="O55" s="480">
        <f t="shared" si="10"/>
        <v>0</v>
      </c>
      <c r="P55" s="480">
        <f t="shared" si="10"/>
        <v>0</v>
      </c>
      <c r="Q55" s="480">
        <f t="shared" si="10"/>
        <v>0</v>
      </c>
      <c r="R55" s="480">
        <f t="shared" si="10"/>
        <v>0</v>
      </c>
      <c r="S55" s="480">
        <f t="shared" si="10"/>
        <v>0</v>
      </c>
      <c r="T55" s="480">
        <f t="shared" si="10"/>
        <v>8284</v>
      </c>
      <c r="U55" s="480">
        <f t="shared" si="10"/>
        <v>0</v>
      </c>
      <c r="V55" s="480">
        <f t="shared" si="10"/>
        <v>0</v>
      </c>
      <c r="W55" s="480">
        <f t="shared" si="10"/>
        <v>0</v>
      </c>
      <c r="X55" s="480">
        <f t="shared" si="10"/>
        <v>0</v>
      </c>
      <c r="Y55" s="480">
        <f t="shared" si="10"/>
        <v>0</v>
      </c>
      <c r="Z55" s="480">
        <f t="shared" si="10"/>
        <v>0</v>
      </c>
      <c r="AA55" s="481">
        <f>+AA9+AA19+AA20</f>
        <v>8284</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６ 年 ５   月    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横浜市緑区北八朔町１３８６番地</v>
      </c>
      <c r="M16" s="884"/>
      <c r="N16" s="884"/>
      <c r="O16" s="884"/>
      <c r="P16" s="884"/>
      <c r="Q16" s="884"/>
      <c r="R16" s="884"/>
      <c r="S16" s="884"/>
      <c r="T16" s="884"/>
      <c r="U16" s="282"/>
    </row>
    <row r="17" spans="1:21" ht="26.25" customHeight="1" x14ac:dyDescent="0.15">
      <c r="C17" s="86"/>
      <c r="I17" s="25"/>
      <c r="J17" s="25" t="s">
        <v>7</v>
      </c>
      <c r="K17" s="25"/>
      <c r="L17" s="884" t="str">
        <f>+表紙!L41</f>
        <v>株式会社　大和田商店　　　　　　　　　　　　　　　　　　　　　　　代表取締役　大和田敏幸　　　　　　　　　　</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０４５－９３４－２７８７</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株式会社　大和田商店</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2803</v>
      </c>
      <c r="Q25" s="891"/>
      <c r="R25" s="891"/>
      <c r="S25" s="891"/>
      <c r="T25" s="891"/>
      <c r="U25" s="892"/>
    </row>
    <row r="26" spans="1:21" ht="26.25" customHeight="1" x14ac:dyDescent="0.15">
      <c r="C26" s="538" t="s">
        <v>11</v>
      </c>
      <c r="D26" s="539"/>
      <c r="E26" s="540"/>
      <c r="F26" s="906" t="str">
        <f>+表紙!F50</f>
        <v>横浜市緑区北八朔町１３８６番地</v>
      </c>
      <c r="G26" s="907"/>
      <c r="H26" s="907"/>
      <c r="I26" s="907"/>
      <c r="J26" s="907"/>
      <c r="K26" s="907"/>
      <c r="L26" s="907"/>
      <c r="M26" s="907"/>
      <c r="N26" s="341" t="s">
        <v>172</v>
      </c>
      <c r="O26"/>
      <c r="P26"/>
      <c r="Q26" s="901" t="str">
        <f>IF(+表紙!Q50="","",+表紙!Q50)</f>
        <v>０４５－９３４－２７８７</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Ｅ21－窯業・土石製品製造業</v>
      </c>
      <c r="G30" s="894"/>
      <c r="H30" s="894"/>
      <c r="I30" s="894"/>
      <c r="J30" s="894"/>
      <c r="K30" s="894"/>
      <c r="L30" s="32" t="s">
        <v>48</v>
      </c>
      <c r="M30" s="32"/>
      <c r="N30" s="506" t="str">
        <f>IF(COUNTA(表紙!N54)=1,+表紙!N54,"")</f>
        <v>生コンクリート製造業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f>IF(+表紙!N55="","",+表紙!N55)</f>
        <v>660</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t="str">
        <f>IF(+表紙!N56="","",+表紙!N56)</f>
        <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f>IF(+表紙!F61="","",+表紙!F61)</f>
        <v>35</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1</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4284</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建設業者に戻りコンの減量化に協力してもらう。</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1</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4000</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建設業者に戻りコンの減量化と有料化をお願いする。</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コンクリートくずーーー異物混入の防止　</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4284</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t="str">
        <f>+表紙!K209</f>
        <v>0</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4284</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4000</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0</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4000</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2013-03-30T10:14:21Z</cp:lastPrinted>
  <dcterms:created xsi:type="dcterms:W3CDTF">2011-02-09T09:36:10Z</dcterms:created>
  <dcterms:modified xsi:type="dcterms:W3CDTF">2024-09-09T10:22:36Z</dcterms:modified>
</cp:coreProperties>
</file>