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<sst xmlns="http://schemas.openxmlformats.org/spreadsheetml/2006/main" count="3273" uniqueCount="458">
  <si>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</si>
  <si>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</si>
  <si>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</si>
  <si>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</si>
  <si>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</si>
  <si>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</si>
  <si>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</si>
  <si>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</si>
  <si>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</si>
  <si>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</si>
  <si>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</si>
  <si>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</si>
  <si>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</si>
  <si>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</si>
  <si>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</si>
  <si>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</si>
  <si>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</si>
  <si>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</si>
  <si>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</si>
  <si>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</si>
  <si>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</si>
  <si>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</si>
  <si>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</si>
  <si>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</si>
  <si>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</si>
  <si>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</si>
  <si>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</si>
  <si>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</si>
  <si>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</si>
  <si>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</si>
  <si>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</si>
  <si>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</si>
  <si>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</si>
  <si>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</si>
  <si>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</si>
  <si>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</si>
  <si>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</si>
  <si>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</si>
  <si>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</si>
  <si>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</si>
  <si>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</si>
  <si>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</si>
  <si>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</si>
  <si>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</si>
  <si>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</si>
  <si>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</si>
  <si>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</si>
  <si>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</si>
  <si>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</si>
  <si>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</si>
  <si>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</si>
  <si>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</si>
  <si>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</si>
  <si>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</si>
  <si>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</si>
  <si>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</si>
  <si>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</si>
  <si>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</si>
  <si>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</si>
  <si>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</si>
  <si>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</si>
  <si>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</si>
  <si>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</si>
  <si>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</si>
  <si>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</si>
  <si>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</si>
  <si>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</si>
  <si>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</si>
  <si>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</si>
  <si>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</si>
  <si>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</si>
  <si>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</si>
  <si>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</si>
  <si>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</si>
  <si>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</si>
  <si>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</si>
  <si>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</si>
  <si>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</si>
  <si>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</si>
  <si>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</si>
  <si>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</si>
  <si>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</si>
  <si>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</si>
  <si>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</si>
  <si>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</si>
  <si>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</si>
  <si>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</si>
  <si>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</si>
  <si>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</si>
  <si>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</si>
  <si>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</si>
  <si>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</si>
  <si>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</si>
  <si>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</si>
  <si>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</si>
  <si>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</si>
  <si>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</si>
  <si>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</si>
  <si>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</si>
  <si>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</si>
  <si>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</si>
  <si>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</si>
  <si>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</si>
  <si>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</si>
  <si>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</si>
  <si>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</si>
  <si>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</si>
  <si>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</si>
  <si>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</si>
  <si>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</si>
  <si>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</si>
  <si>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</si>
  <si>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</si>
  <si>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</si>
  <si>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</si>
  <si>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</si>
  <si>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</si>
  <si>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</si>
  <si>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</si>
  <si>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</si>
  <si>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</si>
  <si>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</si>
  <si>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</si>
  <si>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</si>
  <si>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</si>
  <si>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</si>
  <si>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</si>
  <si>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</si>
  <si>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</si>
  <si>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</si>
  <si>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</si>
  <si>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</si>
  <si>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</si>
  <si>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</si>
  <si>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</si>
  <si>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</si>
  <si>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</si>
  <si>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</si>
  <si>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</si>
  <si>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</si>
  <si>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</si>
  <si>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</si>
  <si>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</si>
  <si>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</si>
  <si>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</si>
  <si>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</si>
  <si>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</si>
  <si>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</si>
  <si>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</si>
  <si>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</si>
  <si>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</si>
  <si>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</si>
  <si>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</si>
  <si>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</si>
  <si>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</si>
  <si>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</si>
  <si>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</si>
  <si>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</si>
  <si>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</si>
  <si>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</si>
  <si>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</si>
  <si>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</si>
  <si>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</si>
  <si>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</si>
  <si>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</si>
  <si>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</si>
  <si>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</si>
  <si>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</si>
  <si>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</si>
  <si>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</si>
  <si>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</si>
  <si>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</si>
  <si>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</si>
  <si>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</si>
  <si>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</si>
  <si>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</si>
  <si>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</si>
  <si>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</si>
  <si>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</si>
  <si>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</si>
  <si>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</si>
  <si>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</si>
  <si>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</si>
  <si>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</si>
  <si>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</si>
  <si>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</si>
  <si>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</si>
  <si>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</si>
  <si>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</si>
  <si>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</si>
  <si>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</si>
  <si>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</si>
  <si>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</si>
  <si>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</si>
  <si>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</si>
  <si>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</si>
  <si>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</si>
  <si>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</si>
  <si>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</si>
  <si>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</si>
  <si>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</si>
  <si>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</si>
  <si>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</si>
  <si>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</si>
  <si>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</si>
  <si>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</si>
  <si>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</si>
  <si>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</si>
  <si>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</si>
  <si>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</si>
  <si>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</si>
  <si>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</si>
  <si>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</si>
  <si>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</si>
  <si>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</si>
  <si>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</si>
  <si>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</si>
  <si>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</si>
  <si>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</si>
  <si>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</si>
  <si>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</si>
  <si>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</si>
  <si>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</si>
  <si>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</si>
  <si>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</si>
  <si>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</si>
  <si>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</si>
  <si>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</si>
  <si>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</si>
  <si>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</si>
  <si>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</si>
  <si>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</si>
  <si>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</si>
  <si>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</si>
  <si>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</si>
  <si>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</si>
  <si>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</si>
  <si>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</si>
  <si>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</si>
  <si>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</si>
  <si>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</si>
  <si>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</si>
  <si>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</si>
  <si>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</si>
  <si>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</si>
  <si>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</si>
  <si>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</si>
  <si>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</si>
  <si>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</si>
  <si>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</si>
  <si>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</si>
  <si>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</si>
  <si>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</si>
  <si>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</si>
  <si>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</si>
  <si>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</si>
  <si>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</si>
  <si>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</si>
  <si>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</si>
  <si>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</si>
  <si>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</si>
  <si>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</si>
  <si>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</si>
  <si>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</si>
  <si>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</si>
  <si>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</si>
  <si>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</si>
  <si>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</si>
  <si>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</si>
  <si>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</si>
  <si>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</si>
  <si>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</si>
  <si>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</si>
  <si>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</si>
  <si>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</si>
  <si>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</si>
  <si>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</si>
  <si>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</si>
  <si>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</si>
  <si>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</si>
  <si>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</si>
  <si>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</si>
  <si>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</si>
  <si>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</si>
  <si>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</si>
  <si>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</si>
  <si>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</si>
  <si>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</si>
  <si>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</si>
  <si>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</si>
  <si>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</si>
  <si>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</si>
  <si>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</si>
  <si>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</si>
  <si>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</si>
  <si>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</si>
  <si>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</si>
  <si>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</si>
  <si>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</si>
  <si>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</si>
  <si>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</si>
  <si>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</si>
  <si>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</si>
  <si>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</si>
  <si>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</si>
  <si>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</si>
  <si>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</si>
  <si>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</si>
  <si>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</si>
  <si>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</si>
  <si>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</si>
  <si>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</si>
  <si>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</si>
  <si>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</si>
  <si>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</si>
  <si>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</si>
  <si>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</si>
  <si>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</si>
  <si>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</si>
  <si>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</si>
  <si>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</si>
  <si>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</si>
  <si>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</si>
  <si>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</si>
  <si>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</si>
  <si>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</si>
  <si>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</si>
  <si>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</si>
  <si>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</si>
  <si>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</si>
  <si>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</si>
  <si>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</si>
  <si>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</si>
  <si>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</si>
  <si>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</si>
  <si>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</si>
  <si>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</si>
  <si>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</si>
  <si>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</si>
  <si>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</si>
  <si>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</si>
  <si>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</si>
  <si>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</si>
  <si>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</si>
  <si>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</si>
  <si>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</si>
  <si>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</si>
  <si>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</si>
  <si>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</si>
  <si>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</si>
  <si>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</si>
  <si>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</si>
  <si>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</si>
  <si>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</si>
  <si>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</si>
  <si>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</si>
  <si>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</si>
  <si>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</si>
  <si>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</si>
  <si>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</si>
  <si>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</si>
  <si>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</si>
  <si>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</si>
  <si>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</si>
  <si>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</si>
  <si>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</si>
  <si>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</si>
  <si>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</si>
  <si>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</si>
  <si>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</si>
  <si>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</si>
  <si>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</si>
  <si>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</si>
  <si>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</si>
  <si>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</si>
  <si>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</si>
  <si>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</si>
  <si>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</si>
  <si>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</si>
  <si>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</si>
  <si>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</si>
  <si>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</si>
  <si>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</si>
  <si>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</si>
  <si>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</si>
  <si>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</si>
  <si>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</si>
  <si>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</si>
  <si>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</si>
  <si>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</si>
  <si>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</si>
  <si>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</si>
  <si>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</si>
  <si>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</si>
  <si>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</si>
  <si>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</si>
  <si>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</si>
  <si>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</si>
  <si>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</si>
  <si>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</si>
  <si>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</si>
  <si>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</si>
  <si>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</si>
  <si>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</si>
  <si>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</si>
  <si>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</si>
  <si>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</si>
  <si>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</si>
  <si>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</si>
  <si>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</si>
  <si>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</si>
  <si>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</si>
  <si>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</si>
  <si>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</si>
  <si>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</si>
  <si>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</si>
  <si>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</si>
  <si>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</si>
  <si>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</si>
  <si>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</si>
  <si>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</si>
  <si>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</si>
  <si>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</si>
  <si>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</si>
  <si>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</si>
  <si>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</si>
  <si>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</si>
  <si>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</si>
  <si>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</si>
  <si>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</si>
  <si>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</si>
  <si>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</si>
  <si>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</si>
  <si>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</si>
  <si>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</si>
  <si>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</si>
  <si>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</si>
  <si>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</si>
  <si>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</si>
  <si>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</si>
  <si>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</si>
  <si>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</si>
  <si>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</si>
  <si>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</si>
  <si>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</si>
  <si>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</si>
  <si>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</si>
  <si>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</si>
  <si>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</si>
  <si>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</si>
  <si>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</si>
  <si>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</si>
  <si>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川崎市中原区大倉町１０番地</t>
    <phoneticPr fontId="3"/>
  </si>
  <si>
    <t>三菱ふそうトラック・バス株式会社
生産本部生産・計画統括部長　馬場高史</t>
    <phoneticPr fontId="3"/>
  </si>
  <si>
    <t>044-330-7700</t>
    <phoneticPr fontId="3"/>
  </si>
  <si>
    <t>横浜ロジスティックスパーク</t>
    <phoneticPr fontId="3"/>
  </si>
  <si>
    <t>横浜市鶴見区大黒町9-18　横浜ﾛｼﾞｽﾃｨｯｸｽ･ﾊﾟｰｸA棟7F</t>
    <phoneticPr fontId="3"/>
  </si>
  <si>
    <t>令和    6年    6月    10日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</si>
</sst>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8625" y="2197100"/>
          <a:ext cx="600075" cy="63182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9100" y="2187575"/>
          <a:ext cx="609600"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9100" y="2197100"/>
          <a:ext cx="609600" cy="6318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9100" y="2216150"/>
          <a:ext cx="609600" cy="62230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78214" y="2202996"/>
          <a:ext cx="613229" cy="626383"/>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9100" y="2187575"/>
          <a:ext cx="609600"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98625" y="2190750"/>
          <a:ext cx="6064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9100" y="2178050"/>
          <a:ext cx="609600" cy="62230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19" zoomScale="70" zoomScaleNormal="100" zoomScaleSheetLayoutView="70" workbookViewId="0">
      <selection activeCell="L35" sqref="L3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875" style="25" customWidth="1"/>
    <col min="7" max="7" width="6.875" style="25" customWidth="1"/>
    <col min="8" max="8" width="13.875" style="25" customWidth="1"/>
    <col min="9" max="9" width="5.875" style="25" customWidth="1"/>
    <col min="10" max="10" width="3.875" style="25" customWidth="1"/>
    <col min="11" max="11" width="10.875" style="25" customWidth="1"/>
    <col min="12" max="12" width="6.875" style="25" customWidth="1"/>
    <col min="13" max="13" width="7.875" style="25" customWidth="1"/>
    <col min="14" max="14" width="6.875" style="25" customWidth="1"/>
    <col min="15" max="15" width="7.875" style="25" customWidth="1"/>
    <col min="16" max="16" width="2.125" style="25" customWidth="1"/>
    <col min="17" max="17" width="9" style="25"/>
    <col min="18" max="18" width="9" style="48"/>
    <col min="19" max="19" width="10.875" style="48" customWidth="1"/>
    <col min="20" max="20" width="9" style="48"/>
    <col min="21" max="21" width="13.375" style="48" customWidth="1"/>
    <col min="22" max="27" width="9" style="48"/>
    <col min="28" max="28" width="33.8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451</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457</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454</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455</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2903</v>
      </c>
      <c r="N48" s="573"/>
      <c r="O48" s="574"/>
    </row>
    <row r="49" spans="3:21" ht="18" customHeight="1" x14ac:dyDescent="0.15">
      <c r="C49" s="523" t="s">
        <v>11</v>
      </c>
      <c r="D49" s="555"/>
      <c r="E49" s="556"/>
      <c r="F49" s="542" t="s">
        <v>456</v>
      </c>
      <c r="G49" s="543"/>
      <c r="H49" s="543"/>
      <c r="I49" s="543"/>
      <c r="J49" s="543"/>
      <c r="K49" s="543"/>
      <c r="L49" s="471" t="s">
        <v>172</v>
      </c>
      <c r="M49" s="474"/>
      <c r="N49" s="575"/>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141</v>
      </c>
      <c r="G52" s="611"/>
      <c r="H52" s="611"/>
      <c r="I52" s="611"/>
      <c r="J52" s="36" t="s">
        <v>47</v>
      </c>
      <c r="K52" s="36"/>
      <c r="L52" s="612"/>
      <c r="M52" s="612"/>
      <c r="N52" s="613"/>
      <c r="O52" s="614"/>
    </row>
    <row r="53" spans="3:21" ht="22.5" customHeight="1" x14ac:dyDescent="0.15">
      <c r="C53" s="361"/>
      <c r="D53" s="457" t="s">
        <v>19</v>
      </c>
      <c r="E53" s="478" t="s">
        <v>365</v>
      </c>
      <c r="F53" s="615" t="s">
        <v>366</v>
      </c>
      <c r="G53" s="616"/>
      <c r="H53" s="617"/>
      <c r="I53" s="615" t="s">
        <v>367</v>
      </c>
      <c r="J53" s="618"/>
      <c r="K53" s="619"/>
      <c r="L53" s="620">
        <v>601688</v>
      </c>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5</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2607.3999999999996</v>
      </c>
      <c r="I63" s="293" t="s">
        <v>4</v>
      </c>
      <c r="J63" s="594" t="s">
        <v>324</v>
      </c>
      <c r="K63" s="595"/>
      <c r="L63" s="596"/>
      <c r="M63" s="592">
        <f>+別紙!AA14</f>
        <v>2607.3999999999996</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2607.3999999999996</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2607.3999999999996</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3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3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3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0" width="9" style="50"/>
    <col min="51" max="51" width="49.8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横浜ロジスティックスパーク</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8" zoomScale="70" zoomScaleNormal="70" workbookViewId="0">
      <selection activeCell="H29" sqref="H29:I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207.2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242.2</v>
      </c>
      <c r="E24" s="655"/>
      <c r="F24" s="655"/>
      <c r="G24" s="212" t="s">
        <v>198</v>
      </c>
      <c r="H24" s="644">
        <f>+F12</f>
        <v>207.2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207.2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207.2</v>
      </c>
      <c r="Q27" s="704"/>
      <c r="R27" s="704"/>
      <c r="S27" s="704"/>
      <c r="T27" s="54" t="s">
        <v>38</v>
      </c>
      <c r="U27" s="74"/>
      <c r="V27" s="74"/>
      <c r="Y27" s="72" t="s">
        <v>39</v>
      </c>
      <c r="Z27" s="75"/>
      <c r="AH27" s="63"/>
      <c r="AI27" s="63"/>
      <c r="AJ27" s="63"/>
      <c r="AK27" s="63"/>
      <c r="AL27" s="674">
        <f>+AH18+P27</f>
        <v>207.2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207.2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242.2</v>
      </c>
      <c r="E29" s="655"/>
      <c r="F29" s="655"/>
      <c r="G29" s="212" t="s">
        <v>198</v>
      </c>
      <c r="H29" s="644">
        <f>+AL27</f>
        <v>207.2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242.2</v>
      </c>
      <c r="E30" s="655"/>
      <c r="F30" s="655"/>
      <c r="G30" s="212" t="s">
        <v>198</v>
      </c>
      <c r="H30" s="644">
        <f>+AL30</f>
        <v>0</v>
      </c>
      <c r="I30" s="645"/>
      <c r="J30" s="212" t="s">
        <v>198</v>
      </c>
      <c r="M30" s="653"/>
      <c r="P30" s="66"/>
      <c r="R30" s="658">
        <f>+ROUND(AA28,1)+ROUND(AA29,1)+ROUND(AA30,1)</f>
        <v>207.2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242.2</v>
      </c>
      <c r="E31" s="655"/>
      <c r="F31" s="655"/>
      <c r="G31" s="212" t="s">
        <v>198</v>
      </c>
      <c r="H31" s="644">
        <f>+AS24</f>
        <v>207.2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0" zoomScale="80" zoomScaleNormal="80" workbookViewId="0">
      <selection activeCell="AA28" sqref="AA28:AE28"/>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2400.3000000000002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2365.1999999999998</v>
      </c>
      <c r="E24" s="655"/>
      <c r="F24" s="655"/>
      <c r="G24" s="212" t="s">
        <v>198</v>
      </c>
      <c r="H24" s="644">
        <f>+F12</f>
        <v>2400.3000000000002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2400.3000000000002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2400.3000000000002</v>
      </c>
      <c r="Q27" s="704"/>
      <c r="R27" s="704"/>
      <c r="S27" s="704"/>
      <c r="T27" s="54" t="s">
        <v>38</v>
      </c>
      <c r="U27" s="74"/>
      <c r="V27" s="74"/>
      <c r="Y27" s="72" t="s">
        <v>39</v>
      </c>
      <c r="Z27" s="75"/>
      <c r="AH27" s="63"/>
      <c r="AI27" s="63"/>
      <c r="AJ27" s="63"/>
      <c r="AK27" s="63"/>
      <c r="AL27" s="674">
        <f>+AH18+P27</f>
        <v>2400.3000000000002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2400.3000000000002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2365.1999999999998</v>
      </c>
      <c r="E29" s="655"/>
      <c r="F29" s="655"/>
      <c r="G29" s="212" t="s">
        <v>198</v>
      </c>
      <c r="H29" s="644">
        <f>+AL27</f>
        <v>2400.3000000000002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2365.1999999999998</v>
      </c>
      <c r="E30" s="655"/>
      <c r="F30" s="655"/>
      <c r="G30" s="212" t="s">
        <v>198</v>
      </c>
      <c r="H30" s="644">
        <f>+AL30</f>
        <v>0</v>
      </c>
      <c r="I30" s="645"/>
      <c r="J30" s="212" t="s">
        <v>198</v>
      </c>
      <c r="M30" s="653"/>
      <c r="P30" s="66"/>
      <c r="R30" s="658">
        <f>+ROUND(AA28,1)+ROUND(AA29,1)+ROUND(AA30,1)</f>
        <v>2400.3000000000002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2365.1999999999998</v>
      </c>
      <c r="E31" s="655"/>
      <c r="F31" s="655"/>
      <c r="G31" s="212" t="s">
        <v>198</v>
      </c>
      <c r="H31" s="644">
        <f>+AS24</f>
        <v>2400.3000000000002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H1"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横浜ロジスティックスパーク</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S19" sqref="S19"/>
    </sheetView>
  </sheetViews>
  <sheetFormatPr defaultColWidth="9" defaultRowHeight="11.25" x14ac:dyDescent="0.15"/>
  <cols>
    <col min="1" max="1" width="2.5" style="11" customWidth="1"/>
    <col min="2" max="3" width="3.875" style="11" customWidth="1"/>
    <col min="4" max="4" width="4.5" style="11" customWidth="1"/>
    <col min="5" max="5" width="3.875" style="11" customWidth="1"/>
    <col min="6" max="6" width="40.875" style="11" customWidth="1"/>
    <col min="7" max="7" width="9.875" style="11" customWidth="1"/>
    <col min="8" max="8" width="10.375" style="11" customWidth="1"/>
    <col min="9" max="26" width="9.875" style="11" customWidth="1"/>
    <col min="27" max="27" width="11.8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横浜ロジスティックスパーク</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242.2</v>
      </c>
      <c r="M9" s="393">
        <f>IF(OR(ｷ.紙くず!D24&gt;0,ｷ.紙くず!D24&lt;0),ｷ.紙くず!D24,IF(M$19&gt;0,"0",0))</f>
        <v>0</v>
      </c>
      <c r="N9" s="393">
        <f>IF(OR(ｸ.木くず!D24&gt;0,ｸ.木くず!D24&lt;0),ｸ.木くず!D24,IF(N$19&gt;0,"0",0))</f>
        <v>2365.1999999999998</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2607.3999999999996</v>
      </c>
    </row>
    <row r="10" spans="2:27" ht="24" customHeight="1" x14ac:dyDescent="0.15">
      <c r="B10" s="184" t="s">
        <v>352</v>
      </c>
      <c r="C10" s="757" t="s">
        <v>320</v>
      </c>
      <c r="D10" s="757"/>
      <c r="E10" s="757"/>
      <c r="F10" s="758"/>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242.2</v>
      </c>
      <c r="M14" s="399">
        <f>IF(OR(ｷ.紙くず!D29&gt;0,ｷ.紙くず!D29&lt;0),ｷ.紙くず!D29,IF(M$19&gt;0,"0",0))</f>
        <v>0</v>
      </c>
      <c r="N14" s="399">
        <f>IF(OR(ｸ.木くず!D29&gt;0,ｸ.木くず!D29&lt;0),ｸ.木くず!D29,IF(N$19&gt;0,"0",0))</f>
        <v>2365.1999999999998</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2607.3999999999996</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242.2</v>
      </c>
      <c r="M15" s="399">
        <f>IF(OR(ｷ.紙くず!D30&gt;0,ｷ.紙くず!D30&lt;0),ｷ.紙くず!D30,IF(M$19&gt;0,"0",0))</f>
        <v>0</v>
      </c>
      <c r="N15" s="399">
        <f>IF(OR(ｸ.木くず!D30&gt;0,ｸ.木くず!D30&lt;0),ｸ.木くず!D30,IF(N$19&gt;0,"0",0))</f>
        <v>2365.1999999999998</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f t="shared" si="0"/>
        <v>2607.3999999999996</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242.2</v>
      </c>
      <c r="M16" s="399">
        <f>IF(OR(ｷ.紙くず!D31&gt;0,ｷ.紙くず!D31&lt;0),ｷ.紙くず!D31,IF(M$19&gt;0,"0",0))</f>
        <v>0</v>
      </c>
      <c r="N16" s="399">
        <f>IF(OR(ｸ.木くず!D31&gt;0,ｸ.木くず!D31&lt;0),ｸ.木くず!D31,IF(N$19&gt;0,"0",0))</f>
        <v>2365.1999999999998</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2607.3999999999996</v>
      </c>
    </row>
    <row r="17" spans="2:27" ht="24" customHeight="1" x14ac:dyDescent="0.15">
      <c r="B17" s="184"/>
      <c r="C17" s="759" t="s">
        <v>428</v>
      </c>
      <c r="D17" s="759"/>
      <c r="E17" s="759"/>
      <c r="F17" s="760"/>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v>
      </c>
      <c r="I19" s="405">
        <f t="shared" si="1"/>
        <v>0</v>
      </c>
      <c r="J19" s="405">
        <f t="shared" si="1"/>
        <v>0</v>
      </c>
      <c r="K19" s="405">
        <f t="shared" si="1"/>
        <v>0</v>
      </c>
      <c r="L19" s="405">
        <f t="shared" si="1"/>
        <v>207.2</v>
      </c>
      <c r="M19" s="405">
        <f t="shared" si="1"/>
        <v>0</v>
      </c>
      <c r="N19" s="405">
        <f t="shared" si="1"/>
        <v>2400.3000000000002</v>
      </c>
      <c r="O19" s="405">
        <f t="shared" si="1"/>
        <v>0</v>
      </c>
      <c r="P19" s="405">
        <f t="shared" si="1"/>
        <v>0</v>
      </c>
      <c r="Q19" s="405">
        <f t="shared" si="1"/>
        <v>0</v>
      </c>
      <c r="R19" s="405">
        <f t="shared" si="1"/>
        <v>0</v>
      </c>
      <c r="S19" s="405">
        <f t="shared" si="1"/>
        <v>0</v>
      </c>
      <c r="T19" s="405">
        <f t="shared" si="1"/>
        <v>0</v>
      </c>
      <c r="U19" s="405">
        <f t="shared" si="1"/>
        <v>0</v>
      </c>
      <c r="V19" s="405">
        <f t="shared" si="1"/>
        <v>0</v>
      </c>
      <c r="W19" s="405">
        <f t="shared" si="1"/>
        <v>0</v>
      </c>
      <c r="X19" s="405">
        <f t="shared" si="1"/>
        <v>0</v>
      </c>
      <c r="Y19" s="405">
        <f t="shared" si="1"/>
        <v>0</v>
      </c>
      <c r="Z19" s="406">
        <f t="shared" si="1"/>
        <v>0</v>
      </c>
      <c r="AA19" s="407">
        <f t="shared" ref="AA19:AA25" si="2">SUM(G19:Z19)</f>
        <v>2607.5</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207.2</v>
      </c>
      <c r="M37" s="441">
        <f t="shared" si="8"/>
        <v>0</v>
      </c>
      <c r="N37" s="441">
        <f t="shared" si="8"/>
        <v>2400.3000000000002</v>
      </c>
      <c r="O37" s="441">
        <f t="shared" si="8"/>
        <v>0</v>
      </c>
      <c r="P37" s="441">
        <f t="shared" si="8"/>
        <v>0</v>
      </c>
      <c r="Q37" s="441">
        <f t="shared" si="8"/>
        <v>0</v>
      </c>
      <c r="R37" s="441">
        <f t="shared" si="8"/>
        <v>0</v>
      </c>
      <c r="S37" s="441">
        <f t="shared" si="8"/>
        <v>0</v>
      </c>
      <c r="T37" s="441">
        <f t="shared" si="8"/>
        <v>0</v>
      </c>
      <c r="U37" s="441">
        <f t="shared" si="8"/>
        <v>0</v>
      </c>
      <c r="V37" s="441">
        <f t="shared" si="8"/>
        <v>0</v>
      </c>
      <c r="W37" s="441">
        <f t="shared" si="8"/>
        <v>0</v>
      </c>
      <c r="X37" s="441">
        <f t="shared" si="8"/>
        <v>0</v>
      </c>
      <c r="Y37" s="441">
        <f t="shared" si="8"/>
        <v>0</v>
      </c>
      <c r="Z37" s="442">
        <f t="shared" si="8"/>
        <v>0</v>
      </c>
      <c r="AA37" s="443">
        <f t="shared" si="4"/>
        <v>2607.5</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207.2</v>
      </c>
      <c r="M38" s="432">
        <f t="shared" si="9"/>
        <v>0</v>
      </c>
      <c r="N38" s="432">
        <f t="shared" si="9"/>
        <v>2400.3000000000002</v>
      </c>
      <c r="O38" s="432">
        <f t="shared" si="9"/>
        <v>0</v>
      </c>
      <c r="P38" s="432">
        <f t="shared" si="9"/>
        <v>0</v>
      </c>
      <c r="Q38" s="432">
        <f t="shared" si="9"/>
        <v>0</v>
      </c>
      <c r="R38" s="432">
        <f t="shared" si="9"/>
        <v>0</v>
      </c>
      <c r="S38" s="432">
        <f t="shared" si="9"/>
        <v>0</v>
      </c>
      <c r="T38" s="432">
        <f t="shared" si="9"/>
        <v>0</v>
      </c>
      <c r="U38" s="432">
        <f t="shared" si="9"/>
        <v>0</v>
      </c>
      <c r="V38" s="432">
        <f t="shared" si="9"/>
        <v>0</v>
      </c>
      <c r="W38" s="432">
        <f t="shared" si="9"/>
        <v>0</v>
      </c>
      <c r="X38" s="432">
        <f t="shared" si="9"/>
        <v>0</v>
      </c>
      <c r="Y38" s="432">
        <f t="shared" si="9"/>
        <v>0</v>
      </c>
      <c r="Z38" s="433">
        <f t="shared" si="9"/>
        <v>0</v>
      </c>
      <c r="AA38" s="434">
        <f t="shared" si="4"/>
        <v>2607.5</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207.2</v>
      </c>
      <c r="M39" s="435">
        <f>+ｷ.紙くず!$AA$28</f>
        <v>0</v>
      </c>
      <c r="N39" s="435">
        <f>+ｸ.木くず!$AA$28</f>
        <v>2400.3000000000002</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2607.5</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0</v>
      </c>
      <c r="I43" s="444">
        <f>+ｳ.廃油!$AL$27</f>
        <v>0</v>
      </c>
      <c r="J43" s="444">
        <f>+ｴ.廃酸!$AL$27</f>
        <v>0</v>
      </c>
      <c r="K43" s="444">
        <f>+ｵ.廃ｱﾙｶﾘ!$AL$27</f>
        <v>0</v>
      </c>
      <c r="L43" s="444">
        <f>+ｶ.廃ﾌﾟﾗ類!$AL$27</f>
        <v>207.2</v>
      </c>
      <c r="M43" s="444">
        <f>+ｷ.紙くず!$AL$27</f>
        <v>0</v>
      </c>
      <c r="N43" s="444">
        <f>+ｸ.木くず!$AL$27</f>
        <v>2400.3000000000002</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0</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2607.5</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207.2</v>
      </c>
      <c r="M45" s="450">
        <f>+ｷ.紙くず!$AS$24</f>
        <v>0</v>
      </c>
      <c r="N45" s="450">
        <f>+ｸ.木くず!$AS$24</f>
        <v>2400.3000000000002</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2607.5</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8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449.4</v>
      </c>
      <c r="M55" s="506">
        <f t="shared" si="10"/>
        <v>0</v>
      </c>
      <c r="N55" s="506">
        <f t="shared" si="10"/>
        <v>4765.5</v>
      </c>
      <c r="O55" s="506">
        <f t="shared" si="10"/>
        <v>0</v>
      </c>
      <c r="P55" s="506">
        <f t="shared" si="10"/>
        <v>0</v>
      </c>
      <c r="Q55" s="506">
        <f t="shared" si="10"/>
        <v>0</v>
      </c>
      <c r="R55" s="506">
        <f t="shared" si="10"/>
        <v>0</v>
      </c>
      <c r="S55" s="506">
        <f t="shared" si="10"/>
        <v>0</v>
      </c>
      <c r="T55" s="506">
        <f t="shared" si="10"/>
        <v>0</v>
      </c>
      <c r="U55" s="506">
        <f t="shared" si="10"/>
        <v>0</v>
      </c>
      <c r="V55" s="506">
        <f t="shared" si="10"/>
        <v>0</v>
      </c>
      <c r="W55" s="506">
        <f t="shared" si="10"/>
        <v>0</v>
      </c>
      <c r="X55" s="506">
        <f t="shared" si="10"/>
        <v>0</v>
      </c>
      <c r="Y55" s="506">
        <f t="shared" si="10"/>
        <v>0</v>
      </c>
      <c r="Z55" s="506">
        <f t="shared" si="10"/>
        <v>0</v>
      </c>
      <c r="AA55" s="507">
        <f>+AA9+AA19+AA20</f>
        <v>5214.8999999999996</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875" style="236" customWidth="1"/>
    <col min="7" max="7" width="6.875" style="236" customWidth="1"/>
    <col min="8" max="8" width="13.875" style="236" customWidth="1"/>
    <col min="9" max="9" width="5.875" style="236" customWidth="1"/>
    <col min="10" max="10" width="3.875" style="236" customWidth="1"/>
    <col min="11" max="11" width="10.875" style="236" customWidth="1"/>
    <col min="12" max="12" width="6.875" style="236" customWidth="1"/>
    <col min="13" max="13" width="7.875" style="236" customWidth="1"/>
    <col min="14" max="14" width="6.875" style="236" customWidth="1"/>
    <col min="15" max="15" width="7.875" style="236" customWidth="1"/>
    <col min="16" max="16" width="2.1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6年    6月    10日</v>
      </c>
      <c r="M11" s="865"/>
      <c r="N11" s="865"/>
      <c r="O11" s="866"/>
    </row>
    <row r="12" spans="1:16" ht="13.3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川崎市中原区大倉町１０番地</v>
      </c>
      <c r="K16" s="853"/>
      <c r="L16" s="854"/>
      <c r="M16" s="854"/>
      <c r="N16" s="854"/>
      <c r="O16" s="855"/>
    </row>
    <row r="17" spans="1:48" ht="26.25" customHeight="1" x14ac:dyDescent="0.15">
      <c r="C17" s="249"/>
      <c r="D17" s="250"/>
      <c r="E17" s="250"/>
      <c r="F17" s="250"/>
      <c r="G17" s="250"/>
      <c r="H17" s="254" t="s">
        <v>7</v>
      </c>
      <c r="I17" s="254"/>
      <c r="J17" s="853" t="str">
        <f>+表紙!J40</f>
        <v>三菱ふそうトラック・バス株式会社
生産本部生産・計画統括部長　馬場高史</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044-330-7700</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横浜ロジスティックスパーク</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2903</v>
      </c>
      <c r="N25" s="839"/>
      <c r="O25" s="840"/>
    </row>
    <row r="26" spans="1:48" ht="18" customHeight="1" x14ac:dyDescent="0.15">
      <c r="C26" s="819" t="s">
        <v>11</v>
      </c>
      <c r="D26" s="820"/>
      <c r="E26" s="821"/>
      <c r="F26" s="813" t="str">
        <f>+表紙!F49</f>
        <v>横浜市鶴見区大黒町9-18　横浜ﾛｼﾞｽﾃｨｯｸｽ･ﾊﾟｰｸA棟7F</v>
      </c>
      <c r="G26" s="814"/>
      <c r="H26" s="814"/>
      <c r="I26" s="814"/>
      <c r="J26" s="814"/>
      <c r="K26" s="814"/>
      <c r="L26" s="139" t="s">
        <v>172</v>
      </c>
      <c r="M26" s="259"/>
      <c r="N26" s="817" t="str">
        <f>IF(+表紙!N49="","",+表紙!N49)</f>
        <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Ｅ31－輸送用機械器具製造業</v>
      </c>
      <c r="G29" s="842"/>
      <c r="H29" s="842"/>
      <c r="I29" s="842"/>
      <c r="J29" s="370" t="s">
        <v>47</v>
      </c>
      <c r="K29" s="370"/>
      <c r="L29" s="843">
        <f>+表紙!L52</f>
        <v>0</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601688</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5</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2607.3999999999996</v>
      </c>
      <c r="I40" s="293" t="s">
        <v>4</v>
      </c>
      <c r="J40" s="594" t="s">
        <v>324</v>
      </c>
      <c r="K40" s="595"/>
      <c r="L40" s="596"/>
      <c r="M40" s="797">
        <f>+表紙!M63</f>
        <v>2607.3999999999996</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2607.3999999999996</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2607.3999999999996</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2.1"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77" t="s">
        <v>442</v>
      </c>
      <c r="E54" s="577"/>
      <c r="F54" s="577"/>
      <c r="G54" s="577"/>
      <c r="H54" s="577"/>
      <c r="I54" s="577"/>
      <c r="J54" s="577"/>
      <c r="K54" s="577"/>
      <c r="L54" s="577"/>
      <c r="M54" s="577"/>
      <c r="N54" s="577"/>
      <c r="O54" s="578"/>
    </row>
    <row r="55" spans="1:48" ht="28.3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3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35" customHeight="1" x14ac:dyDescent="0.15">
      <c r="A68" s="44"/>
      <c r="B68" s="44"/>
      <c r="C68" s="198"/>
      <c r="D68" s="199" t="s">
        <v>310</v>
      </c>
      <c r="E68" s="577" t="s">
        <v>408</v>
      </c>
      <c r="F68" s="577"/>
      <c r="G68" s="577"/>
      <c r="H68" s="577"/>
      <c r="I68" s="577"/>
      <c r="J68" s="577"/>
      <c r="K68" s="577"/>
      <c r="L68" s="577"/>
      <c r="M68" s="577"/>
      <c r="N68" s="577"/>
      <c r="O68" s="578"/>
    </row>
    <row r="69" spans="1:16" ht="28.35" customHeight="1" x14ac:dyDescent="0.15">
      <c r="A69" s="44"/>
      <c r="B69" s="44"/>
      <c r="C69" s="198"/>
      <c r="D69" s="199" t="s">
        <v>311</v>
      </c>
      <c r="E69" s="577" t="s">
        <v>316</v>
      </c>
      <c r="F69" s="577"/>
      <c r="G69" s="577"/>
      <c r="H69" s="577"/>
      <c r="I69" s="577"/>
      <c r="J69" s="577"/>
      <c r="K69" s="577"/>
      <c r="L69" s="577"/>
      <c r="M69" s="577"/>
      <c r="N69" s="577"/>
      <c r="O69" s="578"/>
    </row>
    <row r="70" spans="1:16" ht="28.3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Metadata/LabelInfo.xml><?xml version="1.0" encoding="utf-8"?>
<clbl:labelList xmlns:clbl="http://schemas.microsoft.com/office/2020/mipLabelMetadata">
  <clbl:label id="{b97ea58d-47e6-47cc-9ab7-39ab03def869}" enabled="1" method="Standard" siteId="{505cca53-5750-4134-9501-8d52d5df3cd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2024-06-11T04:18:33Z</dcterms:created>
  <dcterms:modified xsi:type="dcterms:W3CDTF">2024-09-09T10:27:09Z</dcterms:modified>
</cp:coreProperties>
</file>