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s="1"/>
  <c r="J14" i="94" s="1"/>
  <c r="P16" i="82"/>
  <c r="U50" i="94" s="1"/>
  <c r="R45" i="94"/>
  <c r="Q18" i="94"/>
  <c r="Q17" i="94"/>
  <c r="Q16" i="94"/>
  <c r="Q15" i="94"/>
  <c r="Q14" i="94"/>
  <c r="Q13" i="94"/>
  <c r="Q12" i="94"/>
  <c r="Q11" i="94"/>
  <c r="Q10" i="94"/>
  <c r="Q9" i="94"/>
  <c r="Q55" i="94" s="1"/>
  <c r="J15" i="94"/>
  <c r="J9" i="94"/>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8" i="94" l="1"/>
  <c r="J55" i="94"/>
  <c r="J10" i="94"/>
  <c r="J17" i="94"/>
  <c r="J12"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<sst xmlns="http://schemas.openxmlformats.org/spreadsheetml/2006/main" count="2839" uniqueCount="437">
  <si>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</si>
  <si>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</si>
  <si>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</si>
  <si>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</si>
  <si>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</si>
  <si>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</si>
  <si>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</si>
  <si>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</si>
  <si>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</si>
  <si>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</si>
  <si>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</si>
  <si>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</si>
  <si>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</si>
  <si>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</si>
  <si>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</si>
  <si>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</si>
  <si>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</si>
  <si>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</si>
  <si>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</si>
  <si>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</si>
  <si>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</si>
  <si>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</si>
  <si>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</si>
  <si>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</si>
  <si>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</si>
  <si>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</si>
  <si>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</si>
  <si>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</si>
  <si>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</si>
  <si>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</si>
  <si>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</si>
  <si>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</si>
  <si>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</si>
  <si>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</si>
  <si>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</si>
  <si>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</si>
  <si>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</si>
  <si>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</si>
  <si>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</si>
  <si>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</si>
  <si>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</si>
  <si>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</si>
  <si>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</si>
  <si>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</si>
  <si>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</si>
  <si>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</si>
  <si>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</si>
  <si>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</si>
  <si>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</si>
  <si>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</si>
  <si>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</si>
  <si>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</si>
  <si>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</si>
  <si>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</si>
  <si>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</si>
  <si>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</si>
  <si>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</si>
  <si>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</si>
  <si>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</si>
  <si>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</si>
  <si>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</si>
  <si>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</si>
  <si>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</si>
  <si>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</si>
  <si>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</si>
  <si>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</si>
  <si>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</si>
  <si>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</si>
  <si>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</si>
  <si>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</si>
  <si>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</si>
  <si>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</si>
  <si>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</si>
  <si>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</si>
  <si>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</si>
  <si>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</si>
  <si>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</si>
  <si>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</si>
  <si>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</si>
  <si>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</si>
  <si>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</si>
  <si>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</si>
  <si>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</si>
  <si>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</si>
  <si>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</si>
  <si>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</si>
  <si>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</si>
  <si>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</si>
  <si>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</si>
  <si>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</si>
  <si>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</si>
  <si>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</si>
  <si>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</si>
  <si>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</si>
  <si>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</si>
  <si>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</si>
  <si>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</si>
  <si>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</si>
  <si>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</si>
  <si>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</si>
  <si>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</si>
  <si>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</si>
  <si>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</si>
  <si>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</si>
  <si>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</si>
  <si>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</si>
  <si>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</si>
  <si>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</si>
  <si>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</si>
  <si>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</si>
  <si>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</si>
  <si>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</si>
  <si>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</si>
  <si>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</si>
  <si>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</si>
  <si>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</si>
  <si>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</si>
  <si>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</si>
  <si>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</si>
  <si>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</si>
  <si>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</si>
  <si>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</si>
  <si>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</si>
  <si>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</si>
  <si>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</si>
  <si>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</si>
  <si>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</si>
  <si>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</si>
  <si>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</si>
  <si>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</si>
  <si>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</si>
  <si>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</si>
  <si>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</si>
  <si>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</si>
  <si>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</si>
  <si>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</si>
  <si>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</si>
  <si>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</si>
  <si>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</si>
  <si>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</si>
  <si>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</si>
  <si>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</si>
  <si>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</si>
  <si>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</si>
  <si>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</si>
  <si>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</si>
  <si>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</si>
  <si>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</si>
  <si>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</si>
  <si>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</si>
  <si>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</si>
  <si>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</si>
  <si>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</si>
  <si>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</si>
  <si>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</si>
  <si>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</si>
  <si>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</si>
  <si>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</si>
  <si>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</si>
  <si>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</si>
  <si>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</si>
  <si>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</si>
  <si>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</si>
  <si>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</si>
  <si>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</si>
  <si>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</si>
  <si>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</si>
  <si>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</si>
  <si>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</si>
  <si>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</si>
  <si>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</si>
  <si>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</si>
  <si>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</si>
  <si>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</si>
  <si>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</si>
  <si>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</si>
  <si>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</si>
  <si>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</si>
  <si>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</si>
  <si>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</si>
  <si>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</si>
  <si>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</si>
  <si>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</si>
  <si>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</si>
  <si>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</si>
  <si>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</si>
  <si>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</si>
  <si>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</si>
  <si>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</si>
  <si>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</si>
  <si>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</si>
  <si>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</si>
  <si>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</si>
  <si>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</si>
  <si>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</si>
  <si>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</si>
  <si>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</si>
  <si>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</si>
  <si>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</si>
  <si>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</si>
  <si>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</si>
  <si>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</si>
  <si>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</si>
  <si>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</si>
  <si>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</si>
  <si>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</si>
  <si>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</si>
  <si>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</si>
  <si>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</si>
  <si>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</si>
  <si>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</si>
  <si>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</si>
  <si>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</si>
  <si>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</si>
  <si>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</si>
  <si>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</si>
  <si>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</si>
  <si>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</si>
  <si>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</si>
  <si>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</si>
  <si>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</si>
  <si>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</si>
  <si>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</si>
  <si>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</si>
  <si>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</si>
  <si>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</si>
  <si>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</si>
  <si>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</si>
  <si>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</si>
  <si>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</si>
  <si>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</si>
  <si>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</si>
  <si>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</si>
  <si>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</si>
  <si>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</si>
  <si>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</si>
  <si>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</si>
  <si>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</si>
  <si>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</si>
  <si>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</si>
  <si>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</si>
  <si>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</si>
  <si>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</si>
  <si>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</si>
  <si>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</si>
  <si>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</si>
  <si>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</si>
  <si>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</si>
  <si>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</si>
  <si>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</si>
  <si>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</si>
  <si>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</si>
  <si>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</si>
  <si>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</si>
  <si>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</si>
  <si>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</si>
  <si>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</si>
  <si>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</si>
  <si>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</si>
  <si>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</si>
  <si>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</si>
  <si>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</si>
  <si>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</si>
  <si>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</si>
  <si>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</si>
  <si>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</si>
  <si>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</si>
  <si>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</si>
  <si>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</si>
  <si>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</si>
  <si>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</si>
  <si>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</si>
  <si>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</si>
  <si>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</si>
  <si>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</si>
  <si>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</si>
  <si>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</si>
  <si>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</si>
  <si>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</si>
  <si>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</si>
  <si>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</si>
  <si>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</si>
  <si>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</si>
  <si>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</si>
  <si>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</si>
  <si>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</si>
  <si>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</si>
  <si>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</si>
  <si>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</si>
  <si>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</si>
  <si>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</si>
  <si>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</si>
  <si>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</si>
  <si>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</si>
  <si>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</si>
  <si>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</si>
  <si>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</si>
  <si>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</si>
  <si>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</si>
  <si>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</si>
  <si>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</si>
  <si>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</si>
  <si>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</si>
  <si>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</si>
  <si>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</si>
  <si>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</si>
  <si>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</si>
  <si>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</si>
  <si>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</si>
  <si>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</si>
  <si>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</si>
  <si>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</si>
  <si>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</si>
  <si>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</si>
  <si>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</si>
  <si>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</si>
  <si>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</si>
  <si>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</si>
  <si>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</si>
  <si>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</si>
  <si>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</si>
  <si>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</si>
  <si>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</si>
  <si>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</si>
  <si>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</si>
  <si>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</si>
  <si>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</si>
  <si>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</si>
  <si>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</si>
  <si>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</si>
  <si>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</si>
  <si>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</si>
  <si>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</si>
  <si>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</si>
  <si>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</si>
  <si>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</si>
  <si>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</si>
  <si>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</si>
  <si>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</si>
  <si>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</si>
  <si>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</si>
  <si>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</si>
  <si>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</si>
  <si>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</si>
  <si>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</si>
  <si>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</si>
  <si>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</si>
  <si>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</si>
  <si>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</si>
  <si>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</si>
  <si>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</si>
  <si>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</si>
  <si>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</si>
  <si>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</si>
  <si>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</si>
  <si>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</si>
  <si>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</si>
  <si>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</si>
  <si>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</si>
  <si>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</si>
  <si>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</si>
  <si>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</si>
  <si>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</si>
  <si>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</si>
  <si>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</si>
  <si>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</si>
  <si>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</si>
  <si>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</si>
  <si>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</si>
  <si>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</si>
  <si>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</si>
  <si>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</si>
  <si>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</si>
  <si>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</si>
  <si>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</si>
  <si>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</si>
  <si>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</si>
  <si>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</si>
  <si>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</si>
  <si>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</si>
  <si>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</si>
  <si>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</si>
  <si>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</si>
  <si>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</si>
  <si>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</si>
  <si>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</si>
  <si>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</si>
  <si>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</si>
  <si>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</si>
  <si>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</si>
  <si>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</si>
  <si>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</si>
  <si>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</si>
  <si>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</si>
  <si>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</si>
  <si>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</si>
  <si>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</si>
  <si>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</si>
  <si>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</si>
  <si>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</si>
  <si>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</si>
  <si>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</si>
  <si>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</si>
  <si>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</si>
  <si>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</si>
  <si>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</si>
  <si>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</si>
  <si>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</si>
  <si>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</si>
  <si>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</si>
  <si>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</si>
  <si>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</si>
  <si>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</si>
  <si>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</si>
  <si>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</si>
  <si>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</si>
  <si>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</si>
  <si>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</si>
  <si>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</si>
  <si>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</si>
  <si>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</si>
  <si>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</si>
  <si>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</si>
  <si>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</si>
  <si>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</si>
  <si>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</si>
  <si>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</si>
  <si>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</si>
  <si>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</si>
  <si>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令和 ６年７月11日</t>
    <phoneticPr fontId="3"/>
  </si>
  <si>
    <t>神奈川県横浜市泉区新橋町1784番地</t>
    <rPh sb="0" eb="4">
      <t>カナガワケン</t>
    </rPh>
    <rPh sb="4" eb="7">
      <t>ヨコハマシ</t>
    </rPh>
    <rPh sb="7" eb="9">
      <t>イズミク</t>
    </rPh>
    <rPh sb="9" eb="12">
      <t>シンバシチョウ</t>
    </rPh>
    <rPh sb="16" eb="18">
      <t>バンチ</t>
    </rPh>
    <phoneticPr fontId="3"/>
  </si>
  <si>
    <t>医療法人社団鵬友会　湘南泉病院
病院長　　末盛　彰一</t>
    <rPh sb="0" eb="6">
      <t>イリョウホウジンシャダン</t>
    </rPh>
    <rPh sb="6" eb="8">
      <t>ホウユウ</t>
    </rPh>
    <rPh sb="8" eb="9">
      <t>カイ</t>
    </rPh>
    <rPh sb="10" eb="15">
      <t>ショウナンイズミビョウイン</t>
    </rPh>
    <rPh sb="16" eb="19">
      <t>ビョウインチョウ</t>
    </rPh>
    <rPh sb="21" eb="23">
      <t>スエモリ</t>
    </rPh>
    <rPh sb="24" eb="26">
      <t>ショウイチ</t>
    </rPh>
    <phoneticPr fontId="3"/>
  </si>
  <si>
    <t>045-812-2288</t>
    <phoneticPr fontId="3"/>
  </si>
  <si>
    <t>医療法人社団　鵬友会　湘南泉病院</t>
    <rPh sb="0" eb="6">
      <t>イリョウホウジンシャダン</t>
    </rPh>
    <rPh sb="7" eb="10">
      <t>ホウユウカイ</t>
    </rPh>
    <rPh sb="11" eb="16">
      <t>ショウナンイズミビョウイン</t>
    </rPh>
    <phoneticPr fontId="3"/>
  </si>
  <si>
    <t>病院</t>
    <rPh sb="0" eb="2">
      <t>ビョウイン</t>
    </rPh>
    <phoneticPr fontId="3"/>
  </si>
  <si>
    <t>260名</t>
    <rPh sb="3" eb="4">
      <t>メイ</t>
    </rPh>
    <phoneticPr fontId="3"/>
  </si>
  <si>
    <t>・令和３年４月１日より電子マニフェストシステムを導入した為、当院から排出された特別管理産業廃棄物の
追跡調査がパソコン上にて可能となっている。又、随時電子マニフェストシステムにログインし、排出された
特別管理産業廃棄物が適正に処理されているかの確認に努めている。</t>
    <rPh sb="1" eb="2">
      <t>レイワ</t>
    </rPh>
    <rPh sb="3" eb="4">
      <t>ネン</t>
    </rPh>
    <rPh sb="5" eb="6">
      <t>ガツ</t>
    </rPh>
    <rPh sb="7" eb="8">
      <t>ニチ</t>
    </rPh>
    <rPh sb="10" eb="12">
      <t>デンシ</t>
    </rPh>
    <rPh sb="23" eb="25">
      <t>ドウニュウ</t>
    </rPh>
    <rPh sb="27" eb="28">
      <t>タメ</t>
    </rPh>
    <rPh sb="29" eb="31">
      <t>トウイン</t>
    </rPh>
    <rPh sb="33" eb="35">
      <t>ハイシュツ</t>
    </rPh>
    <rPh sb="38" eb="42">
      <t>トクベツカンリ</t>
    </rPh>
    <rPh sb="42" eb="44">
      <t>サンギョウ</t>
    </rPh>
    <rPh sb="44" eb="47">
      <t>ハイキブツ</t>
    </rPh>
    <rPh sb="49" eb="53">
      <t>ツイセキチョウサ</t>
    </rPh>
    <rPh sb="58" eb="59">
      <t>ジョウ</t>
    </rPh>
    <rPh sb="61" eb="63">
      <t>カノウ</t>
    </rPh>
    <rPh sb="71" eb="72">
      <t>マタ</t>
    </rPh>
    <rPh sb="73" eb="75">
      <t>ズイジ</t>
    </rPh>
    <rPh sb="75" eb="77">
      <t>デンシ</t>
    </rPh>
    <rPh sb="94" eb="96">
      <t>ハイシュツ</t>
    </rPh>
    <rPh sb="100" eb="104">
      <t>トクベツカンリ</t>
    </rPh>
    <rPh sb="104" eb="109">
      <t>サンギョウハイキブツ</t>
    </rPh>
    <rPh sb="110" eb="112">
      <t>テキセイ</t>
    </rPh>
    <rPh sb="113" eb="115">
      <t>ショリ</t>
    </rPh>
    <rPh sb="122" eb="124">
      <t>カクニン</t>
    </rPh>
    <rPh sb="125" eb="126">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</si>
</sst>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3065" y="2209800"/>
          <a:ext cx="584835" cy="63436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3540" y="2200275"/>
          <a:ext cx="590550" cy="63436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3540" y="2209800"/>
          <a:ext cx="590550" cy="63436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3540" y="2190750"/>
          <a:ext cx="590550" cy="63436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3540" y="2228850"/>
          <a:ext cx="59055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3540" y="2200275"/>
          <a:ext cx="590550" cy="63436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3540" y="2200275"/>
          <a:ext cx="590550" cy="63436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3540" y="2190750"/>
          <a:ext cx="59055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3540" y="2209800"/>
          <a:ext cx="590550" cy="63436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0" zoomScaleNormal="100" zoomScaleSheetLayoutView="100" workbookViewId="0">
      <selection activeCell="C73" sqref="C73:E73"/>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428</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429</v>
      </c>
      <c r="M34" s="460"/>
      <c r="N34" s="460"/>
      <c r="O34" s="461"/>
      <c r="Q34" s="15"/>
      <c r="R34" s="15"/>
      <c r="S34" s="15"/>
    </row>
    <row r="35" spans="1:19" ht="13.5">
      <c r="C35" s="76"/>
      <c r="O35" s="78"/>
      <c r="Q35" s="15"/>
      <c r="R35" s="15"/>
      <c r="S35" s="15"/>
    </row>
    <row r="36" spans="1:19" ht="13.5">
      <c r="C36" s="479" t="s">
        <v>41</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430</v>
      </c>
      <c r="K39" s="450"/>
      <c r="L39" s="451"/>
      <c r="M39" s="451"/>
      <c r="N39" s="451"/>
      <c r="O39" s="452"/>
      <c r="Q39" s="15"/>
      <c r="R39" s="15"/>
    </row>
    <row r="40" spans="1:19" ht="26.25" customHeight="1">
      <c r="C40" s="76"/>
      <c r="H40" s="18" t="s">
        <v>7</v>
      </c>
      <c r="I40" s="18"/>
      <c r="J40" s="450" t="s">
        <v>431</v>
      </c>
      <c r="K40" s="450"/>
      <c r="L40" s="451"/>
      <c r="M40" s="451"/>
      <c r="N40" s="451"/>
      <c r="O40" s="452"/>
    </row>
    <row r="41" spans="1:19">
      <c r="C41" s="76"/>
      <c r="J41" s="16" t="s">
        <v>8</v>
      </c>
      <c r="O41" s="77"/>
    </row>
    <row r="42" spans="1:19">
      <c r="C42" s="76"/>
      <c r="J42" s="19" t="s">
        <v>9</v>
      </c>
      <c r="K42" s="19"/>
      <c r="L42" s="496" t="s">
        <v>432</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433</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2972</v>
      </c>
      <c r="N48" s="466"/>
      <c r="O48" s="467"/>
    </row>
    <row r="49" spans="3:21" ht="18.75" customHeight="1">
      <c r="C49" s="417" t="s">
        <v>11</v>
      </c>
      <c r="D49" s="445"/>
      <c r="E49" s="446"/>
      <c r="F49" s="475" t="s">
        <v>430</v>
      </c>
      <c r="G49" s="476"/>
      <c r="H49" s="476"/>
      <c r="I49" s="476"/>
      <c r="J49" s="476"/>
      <c r="K49" s="476"/>
      <c r="L49" s="115" t="s">
        <v>134</v>
      </c>
      <c r="M49" s="367"/>
      <c r="N49" s="468" t="s">
        <v>432</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t="s">
        <v>434</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v>156</v>
      </c>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t="s">
        <v>435</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60</v>
      </c>
      <c r="I63" s="216" t="s">
        <v>4</v>
      </c>
      <c r="J63" s="439" t="s">
        <v>228</v>
      </c>
      <c r="K63" s="440"/>
      <c r="L63" s="441"/>
      <c r="M63" s="437">
        <f>+別紙!X14</f>
        <v>60</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f>+別紙!X15</f>
        <v>60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v>62.5</v>
      </c>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45.71</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t="s">
        <v>436</v>
      </c>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医療法人社団　鵬友会　湘南泉病院</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I22" zoomScaleNormal="100" workbookViewId="0">
      <selection activeCell="AL31" sqref="AL31:AQ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v>0</v>
      </c>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45.71</v>
      </c>
      <c r="G12" s="547"/>
      <c r="H12" s="547"/>
      <c r="I12" s="222" t="s">
        <v>13</v>
      </c>
      <c r="J12" s="51"/>
      <c r="K12" s="52"/>
      <c r="L12" s="51"/>
      <c r="M12" s="581"/>
      <c r="N12" s="53"/>
      <c r="P12" s="542">
        <v>0</v>
      </c>
      <c r="Q12" s="597"/>
      <c r="R12" s="597"/>
      <c r="S12" s="597"/>
      <c r="T12" s="50" t="s">
        <v>13</v>
      </c>
      <c r="U12" s="51"/>
      <c r="V12" s="51"/>
      <c r="W12" s="51"/>
      <c r="X12" s="51"/>
      <c r="Y12"/>
      <c r="Z12"/>
      <c r="AA12"/>
      <c r="AB12"/>
      <c r="AC12" s="54"/>
      <c r="AE12" s="622"/>
      <c r="AG12" s="126"/>
      <c r="AH12" s="542">
        <v>0</v>
      </c>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v>0</v>
      </c>
      <c r="G15" s="559"/>
      <c r="H15" s="559"/>
      <c r="I15" s="42" t="s">
        <v>13</v>
      </c>
      <c r="J15" s="51"/>
      <c r="K15" s="54"/>
      <c r="L15" s="51"/>
      <c r="M15" s="581"/>
      <c r="N15" s="54"/>
      <c r="P15" s="542">
        <v>0</v>
      </c>
      <c r="Q15" s="597"/>
      <c r="R15" s="597"/>
      <c r="S15" s="597"/>
      <c r="T15" s="50" t="s">
        <v>13</v>
      </c>
      <c r="U15" s="51"/>
      <c r="V15" s="51"/>
      <c r="W15" s="51"/>
      <c r="X15" s="51"/>
      <c r="Y15"/>
      <c r="Z15"/>
      <c r="AA15"/>
      <c r="AB15"/>
      <c r="AC15" s="54"/>
      <c r="AH15" s="572">
        <v>0</v>
      </c>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v>0</v>
      </c>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v>0</v>
      </c>
      <c r="AV17" s="42" t="s">
        <v>34</v>
      </c>
      <c r="AW17" s="382"/>
    </row>
    <row r="18" spans="2:49" ht="27" customHeight="1" thickBot="1">
      <c r="K18" s="54"/>
      <c r="L18" s="51"/>
      <c r="M18" s="581"/>
      <c r="N18" s="54"/>
      <c r="P18" s="542">
        <v>0</v>
      </c>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v>0</v>
      </c>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v>0</v>
      </c>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v>0</v>
      </c>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60</v>
      </c>
      <c r="E24" s="563"/>
      <c r="F24" s="563"/>
      <c r="G24" s="182" t="s">
        <v>158</v>
      </c>
      <c r="H24" s="534">
        <f>+F12</f>
        <v>45.71</v>
      </c>
      <c r="I24" s="535"/>
      <c r="J24" s="182" t="s">
        <v>158</v>
      </c>
      <c r="K24" s="54"/>
      <c r="L24" s="51"/>
      <c r="M24" s="582"/>
      <c r="P24" s="572">
        <v>0</v>
      </c>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45.71</v>
      </c>
      <c r="Q27" s="583"/>
      <c r="R27" s="583"/>
      <c r="S27" s="583"/>
      <c r="T27" s="42" t="s">
        <v>38</v>
      </c>
      <c r="U27" s="62"/>
      <c r="V27" s="62"/>
      <c r="Y27" s="60" t="s">
        <v>39</v>
      </c>
      <c r="Z27" s="63"/>
      <c r="AH27" s="51"/>
      <c r="AI27" s="51"/>
      <c r="AJ27" s="51"/>
      <c r="AK27" s="51"/>
      <c r="AL27" s="546">
        <f>+AH18+P27</f>
        <v>45.71</v>
      </c>
      <c r="AM27" s="547"/>
      <c r="AN27" s="547"/>
      <c r="AO27" s="547"/>
      <c r="AP27" s="50" t="s">
        <v>13</v>
      </c>
      <c r="AQ27" s="239"/>
      <c r="AR27" s="117"/>
      <c r="AS27" s="542">
        <v>0</v>
      </c>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0</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60</v>
      </c>
      <c r="E29" s="563"/>
      <c r="F29" s="563"/>
      <c r="G29" s="182" t="s">
        <v>158</v>
      </c>
      <c r="H29" s="534">
        <f>+AL27</f>
        <v>45.71</v>
      </c>
      <c r="I29" s="535"/>
      <c r="J29" s="182" t="s">
        <v>158</v>
      </c>
      <c r="M29" s="581"/>
      <c r="P29" s="54"/>
      <c r="Q29" s="133"/>
      <c r="R29" s="49" t="s">
        <v>145</v>
      </c>
      <c r="S29" s="562" t="s">
        <v>33</v>
      </c>
      <c r="T29" s="577"/>
      <c r="U29" s="577"/>
      <c r="V29" s="578"/>
      <c r="W29" s="46"/>
      <c r="X29" s="64"/>
      <c r="Y29" s="573" t="s">
        <v>191</v>
      </c>
      <c r="Z29" s="574"/>
      <c r="AA29" s="572">
        <v>45.71</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60</v>
      </c>
      <c r="E30" s="563"/>
      <c r="F30" s="563"/>
      <c r="G30" s="182" t="s">
        <v>158</v>
      </c>
      <c r="H30" s="534">
        <f>+AL30</f>
        <v>45.71</v>
      </c>
      <c r="I30" s="535"/>
      <c r="J30" s="182" t="s">
        <v>158</v>
      </c>
      <c r="M30" s="581"/>
      <c r="P30" s="54"/>
      <c r="R30" s="550">
        <f>+ROUND(AA28,2)+ROUND(AA29,2)+ROUND(AA30,2)</f>
        <v>45.71</v>
      </c>
      <c r="S30" s="583"/>
      <c r="T30" s="583"/>
      <c r="U30" s="583"/>
      <c r="V30" s="42" t="s">
        <v>16</v>
      </c>
      <c r="Y30" s="573" t="s">
        <v>148</v>
      </c>
      <c r="Z30" s="574"/>
      <c r="AA30" s="572">
        <v>0</v>
      </c>
      <c r="AB30" s="563"/>
      <c r="AC30" s="563"/>
      <c r="AD30" s="563"/>
      <c r="AE30" s="563"/>
      <c r="AF30" s="42" t="s">
        <v>13</v>
      </c>
      <c r="AL30" s="542">
        <v>45.71</v>
      </c>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v>0</v>
      </c>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v>0</v>
      </c>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3"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3"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3"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3"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3"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3"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25"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医療法人社団　鵬友会　湘南泉病院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医療法人社団　鵬友会　湘南泉病院</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60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60</v>
      </c>
    </row>
    <row r="10" spans="2:24" ht="24" customHeight="1">
      <c r="B10" s="158" t="s">
        <v>327</v>
      </c>
      <c r="C10" s="634" t="s">
        <v>244</v>
      </c>
      <c r="D10" s="634"/>
      <c r="E10" s="634"/>
      <c r="F10" s="635"/>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60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60</v>
      </c>
    </row>
    <row r="15" spans="2:24" ht="24" customHeight="1">
      <c r="B15" s="158" t="s">
        <v>184</v>
      </c>
      <c r="C15" s="636" t="s">
        <v>182</v>
      </c>
      <c r="D15" s="636"/>
      <c r="E15" s="636"/>
      <c r="F15" s="637"/>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60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60</v>
      </c>
    </row>
    <row r="16" spans="2:24" ht="24" customHeight="1">
      <c r="B16" s="158" t="s">
        <v>185</v>
      </c>
      <c r="C16" s="636" t="s">
        <v>183</v>
      </c>
      <c r="D16" s="636"/>
      <c r="E16" s="636"/>
      <c r="F16" s="637"/>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400</v>
      </c>
      <c r="D17" s="636"/>
      <c r="E17" s="636"/>
      <c r="F17" s="637"/>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v>
      </c>
      <c r="H19" s="322">
        <f t="shared" si="1"/>
        <v>0</v>
      </c>
      <c r="I19" s="322">
        <f t="shared" si="1"/>
        <v>0</v>
      </c>
      <c r="J19" s="322">
        <f t="shared" si="1"/>
        <v>45.71</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45.71</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v>
      </c>
      <c r="H37" s="346">
        <f t="shared" si="7"/>
        <v>0</v>
      </c>
      <c r="I37" s="346">
        <f t="shared" si="7"/>
        <v>0</v>
      </c>
      <c r="J37" s="346">
        <f t="shared" si="7"/>
        <v>45.71</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45.71</v>
      </c>
    </row>
    <row r="38" spans="2:24" ht="24" customHeight="1">
      <c r="B38" s="156"/>
      <c r="C38" s="658"/>
      <c r="D38" s="195"/>
      <c r="E38" s="193" t="s">
        <v>195</v>
      </c>
      <c r="F38" s="360"/>
      <c r="G38" s="340">
        <f t="shared" ref="G38:V38" si="8">SUM(G39:G41)</f>
        <v>0</v>
      </c>
      <c r="H38" s="340">
        <f t="shared" si="8"/>
        <v>0</v>
      </c>
      <c r="I38" s="340">
        <f t="shared" si="8"/>
        <v>0</v>
      </c>
      <c r="J38" s="340">
        <f t="shared" si="8"/>
        <v>45.71</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45.71</v>
      </c>
    </row>
    <row r="39" spans="2:24" ht="24" customHeight="1">
      <c r="B39" s="156"/>
      <c r="C39" s="65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45.71</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45.71</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0</v>
      </c>
      <c r="H43" s="348">
        <f>+ｲ.特管廃酸!$AL$27</f>
        <v>0</v>
      </c>
      <c r="I43" s="348">
        <f>+ｳ.特管廃ｱﾙｶﾘ!$AL$27</f>
        <v>0</v>
      </c>
      <c r="J43" s="348">
        <f>+ｴ.感染性廃棄物!$AL$27</f>
        <v>45.71</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45.71</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45.71</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45.71</v>
      </c>
    </row>
    <row r="45" spans="2:24" ht="24" customHeight="1">
      <c r="B45" s="156"/>
      <c r="C45" s="163"/>
      <c r="D45" s="362" t="s">
        <v>152</v>
      </c>
      <c r="E45" s="648" t="s">
        <v>179</v>
      </c>
      <c r="F45" s="649"/>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105.71000000000001</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105.71000000000001</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2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６年７月11日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神奈川県横浜市泉区新橋町1784番地</v>
      </c>
      <c r="K16" s="684"/>
      <c r="L16" s="685"/>
      <c r="M16" s="685"/>
      <c r="N16" s="685"/>
      <c r="O16" s="686"/>
    </row>
    <row r="17" spans="1:17" ht="26.25" customHeight="1">
      <c r="C17" s="76"/>
      <c r="H17" s="18" t="s">
        <v>7</v>
      </c>
      <c r="I17" s="18"/>
      <c r="J17" s="684" t="str">
        <f>+表紙!J40</f>
        <v>医療法人社団鵬友会　湘南泉病院
病院長　　末盛　彰一</v>
      </c>
      <c r="K17" s="684"/>
      <c r="L17" s="685"/>
      <c r="M17" s="685"/>
      <c r="N17" s="685"/>
      <c r="O17" s="686"/>
    </row>
    <row r="18" spans="1:17">
      <c r="C18" s="76"/>
      <c r="J18" s="16" t="s">
        <v>8</v>
      </c>
      <c r="O18" s="77"/>
    </row>
    <row r="19" spans="1:17">
      <c r="C19" s="76"/>
      <c r="J19" s="19" t="s">
        <v>9</v>
      </c>
      <c r="K19" s="19"/>
      <c r="L19" s="689" t="str">
        <f>IF(+表紙!L42="","",+表紙!L42)</f>
        <v>045-812-2288</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医療法人社団　鵬友会　湘南泉病院</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2972</v>
      </c>
      <c r="N25" s="702"/>
      <c r="O25" s="703"/>
    </row>
    <row r="26" spans="1:17" ht="21" customHeight="1">
      <c r="C26" s="417" t="s">
        <v>11</v>
      </c>
      <c r="D26" s="445"/>
      <c r="E26" s="446"/>
      <c r="F26" s="706" t="str">
        <f>+表紙!F49</f>
        <v>神奈川県横浜市泉区新橋町1784番地</v>
      </c>
      <c r="G26" s="707"/>
      <c r="H26" s="707"/>
      <c r="I26" s="707"/>
      <c r="J26" s="707"/>
      <c r="K26" s="707"/>
      <c r="L26" s="115" t="s">
        <v>134</v>
      </c>
      <c r="M26" s="207"/>
      <c r="N26" s="723" t="str">
        <f>IF(+表紙!N49="","",+表紙!N49)</f>
        <v>045-812-2288</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病院</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f>IF(+表紙!L55="","",+表紙!L55)</f>
        <v>156</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t="str">
        <f>IF(+表紙!F59="","",+表紙!F59)</f>
        <v>260名</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60</v>
      </c>
      <c r="I40" s="216" t="s">
        <v>4</v>
      </c>
      <c r="J40" s="439" t="s">
        <v>293</v>
      </c>
      <c r="K40" s="440"/>
      <c r="L40" s="441"/>
      <c r="M40" s="680">
        <f>+表紙!M63</f>
        <v>60</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f>+表紙!M64</f>
        <v>60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f>IF(表紙!M69="","",表紙!M69)</f>
        <v>62.5</v>
      </c>
      <c r="N46" s="274" t="s">
        <v>329</v>
      </c>
      <c r="O46" s="275"/>
    </row>
    <row r="47" spans="3:17" ht="17.25" customHeight="1">
      <c r="C47" s="276"/>
      <c r="D47" s="391"/>
      <c r="E47" s="392"/>
      <c r="F47" s="392"/>
      <c r="G47" s="392"/>
      <c r="H47" s="392"/>
      <c r="I47" s="393"/>
      <c r="J47" s="510" t="s">
        <v>413</v>
      </c>
      <c r="K47" s="511"/>
      <c r="L47" s="511"/>
      <c r="M47" s="278">
        <f>IF(表紙!M70="","",表紙!M70)</f>
        <v>45.71</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・令和３年４月１日より電子マニフェストシステムを導入した為、当院から排出された特別管理産業廃棄物の
追跡調査がパソコン上にて可能となっている。又、随時電子マニフェストシステムにログインし、排出された
特別管理産業廃棄物が適正に処理されているかの確認に努めている。</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2024-07-12T00:07:28Z</dcterms:created>
  <dcterms:modified xsi:type="dcterms:W3CDTF">2024-09-09T10:33:12Z</dcterms:modified>
</cp:coreProperties>
</file>