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75" yWindow="0" windowWidth="15690" windowHeight="1558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<sst xmlns="http://schemas.openxmlformats.org/spreadsheetml/2006/main" count="3174" uniqueCount="462">
  <si>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</si>
  <si>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</si>
  <si>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</si>
  <si>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</si>
  <si>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</si>
  <si>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</si>
  <si>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</si>
  <si>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</si>
  <si>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</si>
  <si>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</si>
  <si>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</si>
  <si>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</si>
  <si>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</si>
  <si>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</si>
  <si>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</si>
  <si>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</si>
  <si>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</si>
  <si>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</si>
  <si>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</si>
  <si>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</si>
  <si>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</si>
  <si>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</si>
  <si>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</si>
  <si>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</si>
  <si>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</si>
  <si>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</si>
  <si>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</si>
  <si>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</si>
  <si>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</si>
  <si>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</si>
  <si>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</si>
  <si>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</si>
  <si>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</si>
  <si>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</si>
  <si>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</si>
  <si>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</si>
  <si>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</si>
  <si>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</si>
  <si>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</si>
  <si>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</si>
  <si>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</si>
  <si>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</si>
  <si>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</si>
  <si>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</si>
  <si>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</si>
  <si>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</si>
  <si>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</si>
  <si>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</si>
  <si>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</si>
  <si>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</si>
  <si>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</si>
  <si>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</si>
  <si>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</si>
  <si>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</si>
  <si>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</si>
  <si>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</si>
  <si>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</si>
  <si>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</si>
  <si>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</si>
  <si>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</si>
  <si>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</si>
  <si>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</si>
  <si>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</si>
  <si>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</si>
  <si>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</si>
  <si>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</si>
  <si>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</si>
  <si>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</si>
  <si>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</si>
  <si>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</si>
  <si>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</si>
  <si>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</si>
  <si>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</si>
  <si>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</si>
  <si>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</si>
  <si>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</si>
  <si>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</si>
  <si>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</si>
  <si>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</si>
  <si>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</si>
  <si>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</si>
  <si>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</si>
  <si>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</si>
  <si>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</si>
  <si>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</si>
  <si>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</si>
  <si>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</si>
  <si>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</si>
  <si>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</si>
  <si>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</si>
  <si>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</si>
  <si>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</si>
  <si>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</si>
  <si>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</si>
  <si>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</si>
  <si>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</si>
  <si>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</si>
  <si>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</si>
  <si>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</si>
  <si>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</si>
  <si>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</si>
  <si>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</si>
  <si>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</si>
  <si>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</si>
  <si>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</si>
  <si>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</si>
  <si>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</si>
  <si>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</si>
  <si>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</si>
  <si>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</si>
  <si>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</si>
  <si>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</si>
  <si>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</si>
  <si>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</si>
  <si>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</si>
  <si>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</si>
  <si>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</si>
  <si>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</si>
  <si>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</si>
  <si>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</si>
  <si>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</si>
  <si>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</si>
  <si>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</si>
  <si>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</si>
  <si>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</si>
  <si>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</si>
  <si>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</si>
  <si>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</si>
  <si>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</si>
  <si>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</si>
  <si>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</si>
  <si>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</si>
  <si>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</si>
  <si>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</si>
  <si>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</si>
  <si>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</si>
  <si>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</si>
  <si>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</si>
  <si>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</si>
  <si>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</si>
  <si>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</si>
  <si>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</si>
  <si>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</si>
  <si>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</si>
  <si>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</si>
  <si>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</si>
  <si>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</si>
  <si>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</si>
  <si>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</si>
  <si>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</si>
  <si>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</si>
  <si>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</si>
  <si>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</si>
  <si>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</si>
  <si>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</si>
  <si>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</si>
  <si>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</si>
  <si>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</si>
  <si>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</si>
  <si>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</si>
  <si>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</si>
  <si>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</si>
  <si>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</si>
  <si>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</si>
  <si>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</si>
  <si>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</si>
  <si>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</si>
  <si>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</si>
  <si>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</si>
  <si>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</si>
  <si>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</si>
  <si>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</si>
  <si>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</si>
  <si>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</si>
  <si>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</si>
  <si>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</si>
  <si>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</si>
  <si>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</si>
  <si>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</si>
  <si>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</si>
  <si>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</si>
  <si>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</si>
  <si>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</si>
  <si>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</si>
  <si>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</si>
  <si>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</si>
  <si>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</si>
  <si>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</si>
  <si>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</si>
  <si>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</si>
  <si>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</si>
  <si>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</si>
  <si>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</si>
  <si>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</si>
  <si>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</si>
  <si>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</si>
  <si>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</si>
  <si>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</si>
  <si>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</si>
  <si>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</si>
  <si>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</si>
  <si>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</si>
  <si>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</si>
  <si>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</si>
  <si>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</si>
  <si>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</si>
  <si>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</si>
  <si>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</si>
  <si>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</si>
  <si>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</si>
  <si>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</si>
  <si>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</si>
  <si>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</si>
  <si>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</si>
  <si>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</si>
  <si>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</si>
  <si>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</si>
  <si>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</si>
  <si>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</si>
  <si>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</si>
  <si>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</si>
  <si>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</si>
  <si>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</si>
  <si>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</si>
  <si>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</si>
  <si>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</si>
  <si>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</si>
  <si>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</si>
  <si>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</si>
  <si>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</si>
  <si>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</si>
  <si>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</si>
  <si>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</si>
  <si>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</si>
  <si>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</si>
  <si>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</si>
  <si>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</si>
  <si>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</si>
  <si>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</si>
  <si>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</si>
  <si>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</si>
  <si>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</si>
  <si>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</si>
  <si>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</si>
  <si>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</si>
  <si>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</si>
  <si>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</si>
  <si>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</si>
  <si>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</si>
  <si>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</si>
  <si>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</si>
  <si>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</si>
  <si>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</si>
  <si>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</si>
  <si>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</si>
  <si>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</si>
  <si>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</si>
  <si>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</si>
  <si>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</si>
  <si>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</si>
  <si>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</si>
  <si>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</si>
  <si>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</si>
  <si>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</si>
  <si>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</si>
  <si>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</si>
  <si>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</si>
  <si>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</si>
  <si>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</si>
  <si>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</si>
  <si>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</si>
  <si>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</si>
  <si>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</si>
  <si>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</si>
  <si>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</si>
  <si>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</si>
  <si>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</si>
  <si>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</si>
  <si>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</si>
  <si>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</si>
  <si>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</si>
  <si>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</si>
  <si>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</si>
  <si>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</si>
  <si>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</si>
  <si>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</si>
  <si>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</si>
  <si>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</si>
  <si>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</si>
  <si>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</si>
  <si>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</si>
  <si>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</si>
  <si>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</si>
  <si>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</si>
  <si>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</si>
  <si>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</si>
  <si>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</si>
  <si>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</si>
  <si>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</si>
  <si>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</si>
  <si>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</si>
  <si>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</si>
  <si>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</si>
  <si>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</si>
  <si>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</si>
  <si>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</si>
  <si>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</si>
  <si>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</si>
  <si>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</si>
  <si>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</si>
  <si>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</si>
  <si>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</si>
  <si>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</si>
  <si>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</si>
  <si>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</si>
  <si>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</si>
  <si>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</si>
  <si>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</si>
  <si>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</si>
  <si>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</si>
  <si>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</si>
  <si>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</si>
  <si>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</si>
  <si>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</si>
  <si>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</si>
  <si>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</si>
  <si>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</si>
  <si>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</si>
  <si>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</si>
  <si>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</si>
  <si>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</si>
  <si>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</si>
  <si>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</si>
  <si>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</si>
  <si>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</si>
  <si>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</si>
  <si>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</si>
  <si>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</si>
  <si>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</si>
  <si>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</si>
  <si>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</si>
  <si>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</si>
  <si>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</si>
  <si>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</si>
  <si>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</si>
  <si>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</si>
  <si>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</si>
  <si>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</si>
  <si>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</si>
  <si>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</si>
  <si>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</si>
  <si>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</si>
  <si>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</si>
  <si>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</si>
  <si>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</si>
  <si>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</si>
  <si>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</si>
  <si>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</si>
  <si>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</si>
  <si>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</si>
  <si>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</si>
  <si>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</si>
  <si>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</si>
  <si>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</si>
  <si>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</si>
  <si>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</si>
  <si>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</si>
  <si>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</si>
  <si>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</si>
  <si>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</si>
  <si>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</si>
  <si>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</si>
  <si>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</si>
  <si>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</si>
  <si>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</si>
  <si>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</si>
  <si>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</si>
  <si>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</si>
  <si>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</si>
  <si>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</si>
  <si>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</si>
  <si>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</si>
  <si>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</si>
  <si>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</si>
  <si>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</si>
  <si>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</si>
  <si>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</si>
  <si>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</si>
  <si>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</si>
  <si>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</si>
  <si>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</si>
  <si>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</si>
  <si>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</si>
  <si>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</si>
  <si>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</si>
  <si>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</si>
  <si>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</si>
  <si>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</si>
  <si>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</si>
  <si>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</si>
  <si>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</si>
  <si>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</si>
  <si>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</si>
  <si>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</si>
  <si>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</si>
  <si>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</si>
  <si>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</si>
  <si>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</si>
  <si>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</si>
  <si>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</si>
  <si>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</si>
  <si>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</si>
  <si>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</si>
  <si>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</si>
  <si>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</si>
  <si>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</si>
  <si>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</si>
  <si>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</si>
  <si>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</si>
  <si>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</si>
  <si>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</si>
  <si>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</si>
  <si>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</si>
  <si>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</si>
  <si>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</si>
  <si>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</si>
  <si>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</si>
  <si>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</si>
  <si>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</si>
  <si>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</si>
  <si>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</si>
  <si>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</si>
  <si>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</si>
  <si>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</si>
  <si>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</si>
  <si>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</si>
  <si>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</si>
  <si>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</si>
  <si>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</si>
  <si>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</si>
  <si>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</si>
  <si>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</si>
  <si>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</si>
  <si>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</si>
  <si>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</si>
  <si>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東京都江東区亀戸1-39-7</t>
    <phoneticPr fontId="3"/>
  </si>
  <si>
    <t>多田建設株式会社　代表取締役　佐藤俊也</t>
    <phoneticPr fontId="3"/>
  </si>
  <si>
    <t>03-3683-3246</t>
    <phoneticPr fontId="3"/>
  </si>
  <si>
    <t>多田建設株式会社</t>
    <phoneticPr fontId="3"/>
  </si>
  <si>
    <t>03-3683-3246</t>
    <phoneticPr fontId="3"/>
  </si>
  <si>
    <t>東京都江東区亀戸1-39-7</t>
    <phoneticPr fontId="3"/>
  </si>
  <si>
    <t>総合建設業</t>
    <phoneticPr fontId="3"/>
  </si>
  <si>
    <t>34,490百万円(令和5年度完成工事高)</t>
    <phoneticPr fontId="3"/>
  </si>
  <si>
    <t>312名</t>
    <phoneticPr fontId="3"/>
  </si>
  <si>
    <t>別添1 処理工程図のとおり</t>
    <phoneticPr fontId="3"/>
  </si>
  <si>
    <t>別添2　管理体制図のとおり</t>
    <phoneticPr fontId="3"/>
  </si>
  <si>
    <t>・発生抑制のため、工程内での取組み
・原材料や資材の効率的利用の取組み
・発生抑制のため、調達方法の工夫</t>
    <phoneticPr fontId="3"/>
  </si>
  <si>
    <t>・発生抑制のため、工程内での取組み
・原材料や資材の効率的利用の取組み
・発生抑制のため、調達方法の工夫
・発生抑制に関する教育・研修の取組み</t>
    <phoneticPr fontId="3"/>
  </si>
  <si>
    <t>・8品目：汚泥、廃プラスチック類、紙くず、木くず、ガラス・コンクリート・陶磁器くず、金属くず、がれき類、建設混合廃棄物
・分別に関する作業、分別の方法、体制の改善
・分別施設の設置状況の改善</t>
    <rPh sb="5" eb="7">
      <t>オデイ</t>
    </rPh>
    <rPh sb="36" eb="39">
      <t>トウジキ</t>
    </rPh>
    <rPh sb="42" eb="44">
      <t>キンゾク</t>
    </rPh>
    <rPh sb="54" eb="56">
      <t>コンゴウ</t>
    </rPh>
    <phoneticPr fontId="3"/>
  </si>
  <si>
    <t>・8品目：汚泥、廃プラスチック類、紙くず、木くず、ガラス・コンクリート・陶磁器くず、金属くず、がれき類、建設混合廃棄物
・分別に関する作業、分別の方法、体制の改善
・分別施設の設置状況の改善</t>
    <phoneticPr fontId="3"/>
  </si>
  <si>
    <t>・製品納入業者にあっては、梱包材や養生材を必要最小限にしてもらう。
・混合廃棄物を分別して委託量を減少する。
・再生処理を念頭に於いた分別を徹底する。
・分別ボックスを小口化する。（エコパレットを使用）
・委託業者の選定にあっては、再生利用。熱回収をおこなっている「産廃エクスパート」業者を優先させる。</t>
    <phoneticPr fontId="3"/>
  </si>
  <si>
    <t>・製品納入業者にあっては、梱包材や養生材を必要最小限にしてもらう。
・混合廃棄物を分別して委託量を減少する。
・再生処理を念頭に於いた分別を徹底する。
・分別ボックスを小口化する。（エコパレットを使用）
・委託業者の選定にあっては、再生利用。熱回収をおこなっている「産廃エクスパート」業者を優先させる。
・委託業者の中間処理場の現地調査を実施する。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</si>
</sst>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4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4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F231" sqref="F231:U2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45473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2752</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449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t="s">
        <v>452</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453</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2658.4</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2392.3000000000002</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2658.4</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2146.6</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2658.4</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2392.3000000000002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2035.6</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2392.3000000000002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多田建設株式会社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L36" sqref="L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2027.2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2252.5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2027.2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2027.2</v>
      </c>
      <c r="P27" s="718"/>
      <c r="Q27" s="718"/>
      <c r="R27" s="718"/>
      <c r="S27" s="49" t="s">
        <v>38</v>
      </c>
      <c r="T27" s="70"/>
      <c r="U27" s="70"/>
      <c r="X27" s="68" t="s">
        <v>39</v>
      </c>
      <c r="Y27" s="71"/>
      <c r="AG27" s="58"/>
      <c r="AH27" s="58"/>
      <c r="AI27" s="58"/>
      <c r="AJ27" s="58"/>
      <c r="AK27" s="668">
        <f>+AG18+O27</f>
        <v>2027.2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2027.2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2252.5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1802</v>
      </c>
      <c r="G30" s="674"/>
      <c r="H30" s="214" t="s">
        <v>198</v>
      </c>
      <c r="L30" s="682"/>
      <c r="O30" s="61"/>
      <c r="Q30" s="684">
        <f>+ROUND(Z28,1)+ROUND(Z29,1)+ROUND(Z30,1)</f>
        <v>2027.2</v>
      </c>
      <c r="R30" s="718"/>
      <c r="S30" s="718"/>
      <c r="T30" s="718"/>
      <c r="U30" s="49" t="s">
        <v>16</v>
      </c>
      <c r="X30" s="726" t="s">
        <v>186</v>
      </c>
      <c r="Y30" s="727"/>
      <c r="Z30" s="670"/>
      <c r="AA30" s="671"/>
      <c r="AB30" s="671"/>
      <c r="AC30" s="671"/>
      <c r="AD30" s="671"/>
      <c r="AE30" s="49" t="s">
        <v>13</v>
      </c>
      <c r="AK30" s="655">
        <v>1723.1</v>
      </c>
      <c r="AL30" s="656"/>
      <c r="AM30" s="656"/>
      <c r="AN30" s="656"/>
      <c r="AO30" s="57" t="s">
        <v>13</v>
      </c>
      <c r="AR30" s="667"/>
      <c r="AS30" s="664"/>
      <c r="AT30" s="664"/>
      <c r="AU30" s="665"/>
    </row>
    <row r="31" spans="2:48" ht="27" customHeight="1" thickTop="1" thickBot="1" x14ac:dyDescent="0.2">
      <c r="B31" s="690" t="s">
        <v>375</v>
      </c>
      <c r="C31" s="679"/>
      <c r="D31" s="679"/>
      <c r="E31" s="680"/>
      <c r="F31" s="673">
        <v>2252.5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23.1</v>
      </c>
      <c r="P27" s="718"/>
      <c r="Q27" s="718"/>
      <c r="R27" s="718"/>
      <c r="S27" s="49" t="s">
        <v>38</v>
      </c>
      <c r="T27" s="70"/>
      <c r="U27" s="70"/>
      <c r="X27" s="68" t="s">
        <v>39</v>
      </c>
      <c r="Y27" s="71"/>
      <c r="AG27" s="58"/>
      <c r="AH27" s="58"/>
      <c r="AI27" s="58"/>
      <c r="AJ27" s="58"/>
      <c r="AK27" s="668">
        <f>+AG18+O27</f>
        <v>23.1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20.5</v>
      </c>
      <c r="G30" s="674"/>
      <c r="H30" s="214" t="s">
        <v>198</v>
      </c>
      <c r="L30" s="682"/>
      <c r="O30" s="61"/>
      <c r="Q30" s="684">
        <f>+ROUND(Z28,1)+ROUND(Z29,1)+ROUND(Z30,1)</f>
        <v>23.1</v>
      </c>
      <c r="R30" s="718"/>
      <c r="S30" s="718"/>
      <c r="T30" s="718"/>
      <c r="U30" s="49" t="s">
        <v>16</v>
      </c>
      <c r="X30" s="726" t="s">
        <v>186</v>
      </c>
      <c r="Y30" s="727"/>
      <c r="Z30" s="670"/>
      <c r="AA30" s="671"/>
      <c r="AB30" s="671"/>
      <c r="AC30" s="671"/>
      <c r="AD30" s="671"/>
      <c r="AE30" s="49" t="s">
        <v>13</v>
      </c>
      <c r="AK30" s="655">
        <v>19.600000000000001</v>
      </c>
      <c r="AL30" s="656"/>
      <c r="AM30" s="656"/>
      <c r="AN30" s="656"/>
      <c r="AO30" s="57" t="s">
        <v>13</v>
      </c>
      <c r="AR30" s="667"/>
      <c r="AS30" s="664"/>
      <c r="AT30" s="664"/>
      <c r="AU30" s="665"/>
    </row>
    <row r="31" spans="2:48" ht="27" customHeight="1" thickTop="1" thickBot="1" x14ac:dyDescent="0.2">
      <c r="B31" s="690" t="s">
        <v>375</v>
      </c>
      <c r="C31" s="679"/>
      <c r="D31" s="679"/>
      <c r="E31" s="680"/>
      <c r="F31" s="673">
        <v>25.7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46.7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46.7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46.7</v>
      </c>
      <c r="P27" s="718"/>
      <c r="Q27" s="718"/>
      <c r="R27" s="718"/>
      <c r="S27" s="49" t="s">
        <v>38</v>
      </c>
      <c r="T27" s="70"/>
      <c r="U27" s="70"/>
      <c r="X27" s="68" t="s">
        <v>39</v>
      </c>
      <c r="Y27" s="71"/>
      <c r="AG27" s="58"/>
      <c r="AH27" s="58"/>
      <c r="AI27" s="58"/>
      <c r="AJ27" s="58"/>
      <c r="AK27" s="668">
        <f>+AG18+O27</f>
        <v>46.7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46.7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51.9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51.7</v>
      </c>
      <c r="G30" s="674"/>
      <c r="H30" s="214" t="s">
        <v>198</v>
      </c>
      <c r="L30" s="682"/>
      <c r="O30" s="61"/>
      <c r="Q30" s="684">
        <f>+ROUND(Z28,1)+ROUND(Z29,1)+ROUND(Z30,1)</f>
        <v>46.7</v>
      </c>
      <c r="R30" s="718"/>
      <c r="S30" s="718"/>
      <c r="T30" s="718"/>
      <c r="U30" s="49" t="s">
        <v>16</v>
      </c>
      <c r="X30" s="726" t="s">
        <v>186</v>
      </c>
      <c r="Y30" s="727"/>
      <c r="Z30" s="670"/>
      <c r="AA30" s="671"/>
      <c r="AB30" s="671"/>
      <c r="AC30" s="671"/>
      <c r="AD30" s="671"/>
      <c r="AE30" s="49" t="s">
        <v>13</v>
      </c>
      <c r="AK30" s="655">
        <v>39.6</v>
      </c>
      <c r="AL30" s="656"/>
      <c r="AM30" s="656"/>
      <c r="AN30" s="656"/>
      <c r="AO30" s="57" t="s">
        <v>13</v>
      </c>
      <c r="AR30" s="667"/>
      <c r="AS30" s="664"/>
      <c r="AT30" s="664"/>
      <c r="AU30" s="665"/>
    </row>
    <row r="31" spans="2:48" ht="27" customHeight="1" thickTop="1" thickBot="1" x14ac:dyDescent="0.2">
      <c r="B31" s="690" t="s">
        <v>375</v>
      </c>
      <c r="C31" s="679"/>
      <c r="D31" s="679"/>
      <c r="E31" s="680"/>
      <c r="F31" s="673">
        <v>51.9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44.1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44.1</v>
      </c>
      <c r="P27" s="718"/>
      <c r="Q27" s="718"/>
      <c r="R27" s="718"/>
      <c r="S27" s="49" t="s">
        <v>38</v>
      </c>
      <c r="T27" s="70"/>
      <c r="U27" s="70"/>
      <c r="X27" s="68" t="s">
        <v>39</v>
      </c>
      <c r="Y27" s="71"/>
      <c r="AG27" s="58"/>
      <c r="AH27" s="58"/>
      <c r="AI27" s="58"/>
      <c r="AJ27" s="58"/>
      <c r="AK27" s="668">
        <f>+AG18+O27</f>
        <v>44.1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39.200000000000003</v>
      </c>
      <c r="G30" s="674"/>
      <c r="H30" s="214" t="s">
        <v>198</v>
      </c>
      <c r="L30" s="682"/>
      <c r="O30" s="61"/>
      <c r="Q30" s="684">
        <f>+ROUND(Z28,1)+ROUND(Z29,1)+ROUND(Z30,1)</f>
        <v>44.1</v>
      </c>
      <c r="R30" s="718"/>
      <c r="S30" s="718"/>
      <c r="T30" s="718"/>
      <c r="U30" s="49" t="s">
        <v>16</v>
      </c>
      <c r="X30" s="726" t="s">
        <v>186</v>
      </c>
      <c r="Y30" s="727"/>
      <c r="Z30" s="670"/>
      <c r="AA30" s="671"/>
      <c r="AB30" s="671"/>
      <c r="AC30" s="671"/>
      <c r="AD30" s="671"/>
      <c r="AE30" s="49" t="s">
        <v>13</v>
      </c>
      <c r="AK30" s="655">
        <v>37.4</v>
      </c>
      <c r="AL30" s="656"/>
      <c r="AM30" s="656"/>
      <c r="AN30" s="656"/>
      <c r="AO30" s="57" t="s">
        <v>13</v>
      </c>
      <c r="AR30" s="667"/>
      <c r="AS30" s="664"/>
      <c r="AT30" s="664"/>
      <c r="AU30" s="665"/>
    </row>
    <row r="31" spans="2:48" ht="27" customHeight="1" thickTop="1" thickBot="1" x14ac:dyDescent="0.2">
      <c r="B31" s="690" t="s">
        <v>375</v>
      </c>
      <c r="C31" s="679"/>
      <c r="D31" s="679"/>
      <c r="E31" s="680"/>
      <c r="F31" s="673">
        <v>49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X29:Y29"/>
    <mergeCell ref="R32:U32"/>
    <mergeCell ref="O27:R27"/>
    <mergeCell ref="Q30:T30"/>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X29:Y29"/>
    <mergeCell ref="R32:U32"/>
    <mergeCell ref="O27:R27"/>
    <mergeCell ref="Q30:T30"/>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5.4</v>
      </c>
      <c r="P27" s="718"/>
      <c r="Q27" s="718"/>
      <c r="R27" s="718"/>
      <c r="S27" s="49" t="s">
        <v>38</v>
      </c>
      <c r="T27" s="70"/>
      <c r="U27" s="70"/>
      <c r="X27" s="68" t="s">
        <v>39</v>
      </c>
      <c r="Y27" s="71"/>
      <c r="AG27" s="58"/>
      <c r="AH27" s="58"/>
      <c r="AI27" s="58"/>
      <c r="AJ27" s="58"/>
      <c r="AK27" s="668">
        <f>+AG18+O27</f>
        <v>5.4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v>
      </c>
      <c r="G30" s="674"/>
      <c r="H30" s="214" t="s">
        <v>198</v>
      </c>
      <c r="L30" s="682"/>
      <c r="O30" s="61"/>
      <c r="Q30" s="684">
        <f>+ROUND(Z28,1)+ROUND(Z29,1)+ROUND(Z30,1)</f>
        <v>5.4</v>
      </c>
      <c r="R30" s="718"/>
      <c r="S30" s="718"/>
      <c r="T30" s="718"/>
      <c r="U30" s="49" t="s">
        <v>16</v>
      </c>
      <c r="X30" s="726" t="s">
        <v>186</v>
      </c>
      <c r="Y30" s="727"/>
      <c r="Z30" s="670"/>
      <c r="AA30" s="671"/>
      <c r="AB30" s="671"/>
      <c r="AC30" s="671"/>
      <c r="AD30" s="671"/>
      <c r="AE30" s="49" t="s">
        <v>13</v>
      </c>
      <c r="AK30" s="655">
        <v>5.4</v>
      </c>
      <c r="AL30" s="656"/>
      <c r="AM30" s="656"/>
      <c r="AN30" s="656"/>
      <c r="AO30" s="57" t="s">
        <v>13</v>
      </c>
      <c r="AR30" s="667"/>
      <c r="AS30" s="664"/>
      <c r="AT30" s="664"/>
      <c r="AU30" s="665"/>
    </row>
    <row r="31" spans="2:48" ht="27" customHeight="1" thickTop="1" thickBot="1" x14ac:dyDescent="0.2">
      <c r="B31" s="690" t="s">
        <v>375</v>
      </c>
      <c r="C31" s="679"/>
      <c r="D31" s="679"/>
      <c r="E31" s="680"/>
      <c r="F31" s="673">
        <v>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10.8</v>
      </c>
      <c r="P27" s="718"/>
      <c r="Q27" s="718"/>
      <c r="R27" s="718"/>
      <c r="S27" s="49" t="s">
        <v>38</v>
      </c>
      <c r="T27" s="70"/>
      <c r="U27" s="70"/>
      <c r="X27" s="68" t="s">
        <v>39</v>
      </c>
      <c r="Y27" s="71"/>
      <c r="AG27" s="58"/>
      <c r="AH27" s="58"/>
      <c r="AI27" s="58"/>
      <c r="AJ27" s="58"/>
      <c r="AK27" s="668">
        <f>+AG18+O27</f>
        <v>10.8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12.1</v>
      </c>
      <c r="G30" s="674"/>
      <c r="H30" s="214" t="s">
        <v>198</v>
      </c>
      <c r="L30" s="682"/>
      <c r="O30" s="61"/>
      <c r="Q30" s="684">
        <f>+ROUND(Z28,1)+ROUND(Z29,1)+ROUND(Z30,1)</f>
        <v>10.8</v>
      </c>
      <c r="R30" s="718"/>
      <c r="S30" s="718"/>
      <c r="T30" s="718"/>
      <c r="U30" s="49" t="s">
        <v>16</v>
      </c>
      <c r="X30" s="726" t="s">
        <v>186</v>
      </c>
      <c r="Y30" s="727"/>
      <c r="Z30" s="670"/>
      <c r="AA30" s="671"/>
      <c r="AB30" s="671"/>
      <c r="AC30" s="671"/>
      <c r="AD30" s="671"/>
      <c r="AE30" s="49" t="s">
        <v>13</v>
      </c>
      <c r="AK30" s="655">
        <v>10.8</v>
      </c>
      <c r="AL30" s="656"/>
      <c r="AM30" s="656"/>
      <c r="AN30" s="656"/>
      <c r="AO30" s="57" t="s">
        <v>13</v>
      </c>
      <c r="AR30" s="667"/>
      <c r="AS30" s="664"/>
      <c r="AT30" s="664"/>
      <c r="AU30" s="665"/>
    </row>
    <row r="31" spans="2:48" ht="27" customHeight="1" thickTop="1" thickBot="1" x14ac:dyDescent="0.2">
      <c r="B31" s="690" t="s">
        <v>375</v>
      </c>
      <c r="C31" s="679"/>
      <c r="D31" s="679"/>
      <c r="E31" s="680"/>
      <c r="F31" s="673">
        <v>12.1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55.6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61.8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55.6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55.6</v>
      </c>
      <c r="P27" s="718"/>
      <c r="Q27" s="718"/>
      <c r="R27" s="718"/>
      <c r="S27" s="49" t="s">
        <v>38</v>
      </c>
      <c r="T27" s="70"/>
      <c r="U27" s="70"/>
      <c r="X27" s="68" t="s">
        <v>39</v>
      </c>
      <c r="Y27" s="71"/>
      <c r="AG27" s="58"/>
      <c r="AH27" s="58"/>
      <c r="AI27" s="58"/>
      <c r="AJ27" s="58"/>
      <c r="AK27" s="668">
        <f>+AG18+O27</f>
        <v>55.6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55.6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61.8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55.6</v>
      </c>
      <c r="G30" s="674"/>
      <c r="H30" s="214" t="s">
        <v>198</v>
      </c>
      <c r="L30" s="682"/>
      <c r="O30" s="61"/>
      <c r="Q30" s="684">
        <f>+ROUND(Z28,1)+ROUND(Z29,1)+ROUND(Z30,1)</f>
        <v>55.6</v>
      </c>
      <c r="R30" s="718"/>
      <c r="S30" s="718"/>
      <c r="T30" s="718"/>
      <c r="U30" s="49" t="s">
        <v>16</v>
      </c>
      <c r="X30" s="726" t="s">
        <v>186</v>
      </c>
      <c r="Y30" s="727"/>
      <c r="Z30" s="670"/>
      <c r="AA30" s="671"/>
      <c r="AB30" s="671"/>
      <c r="AC30" s="671"/>
      <c r="AD30" s="671"/>
      <c r="AE30" s="49" t="s">
        <v>13</v>
      </c>
      <c r="AK30" s="655">
        <v>47.2</v>
      </c>
      <c r="AL30" s="656"/>
      <c r="AM30" s="656"/>
      <c r="AN30" s="656"/>
      <c r="AO30" s="57" t="s">
        <v>13</v>
      </c>
      <c r="AR30" s="667"/>
      <c r="AS30" s="664"/>
      <c r="AT30" s="664"/>
      <c r="AU30" s="665"/>
    </row>
    <row r="31" spans="2:48" ht="27" customHeight="1" thickTop="1" thickBot="1" x14ac:dyDescent="0.2">
      <c r="B31" s="690" t="s">
        <v>375</v>
      </c>
      <c r="C31" s="679"/>
      <c r="D31" s="679"/>
      <c r="E31" s="680"/>
      <c r="F31" s="673">
        <v>61.8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B33:E33"/>
    <mergeCell ref="B30:E30"/>
    <mergeCell ref="B26:E26"/>
    <mergeCell ref="F32:G32"/>
    <mergeCell ref="B31:E31"/>
    <mergeCell ref="B28:E28"/>
    <mergeCell ref="F28:G28"/>
    <mergeCell ref="B32:E32"/>
    <mergeCell ref="X30:Y30"/>
    <mergeCell ref="AH17:AK17"/>
    <mergeCell ref="AK27:AN27"/>
    <mergeCell ref="F30:G30"/>
    <mergeCell ref="T23:W23"/>
    <mergeCell ref="B29:E29"/>
    <mergeCell ref="B27:E27"/>
    <mergeCell ref="B23:E23"/>
    <mergeCell ref="F24:G24"/>
    <mergeCell ref="F26:G26"/>
    <mergeCell ref="P23:S23"/>
    <mergeCell ref="F23:H23"/>
    <mergeCell ref="P20:S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F27:G27"/>
    <mergeCell ref="Z29:AD29"/>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AK32:AN34"/>
    <mergeCell ref="AK31:AP31"/>
    <mergeCell ref="AR31:AT31"/>
    <mergeCell ref="AK30:AN30"/>
    <mergeCell ref="AS29:AU30"/>
    <mergeCell ref="AR29:AR30"/>
    <mergeCell ref="AE32:AJ34"/>
    <mergeCell ref="F31:G31"/>
    <mergeCell ref="F33:G33"/>
    <mergeCell ref="Z30:AD30"/>
    <mergeCell ref="Z32:AD34"/>
    <mergeCell ref="X29:Y29"/>
    <mergeCell ref="AS26:AU26"/>
    <mergeCell ref="AR27:AT27"/>
    <mergeCell ref="AL29:AO29"/>
    <mergeCell ref="AL26:AO26"/>
    <mergeCell ref="Z28:AD28"/>
    <mergeCell ref="O27:R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30" sqref="A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多田建設株式会社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179.4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199.4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179.4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179.4</v>
      </c>
      <c r="P27" s="718"/>
      <c r="Q27" s="718"/>
      <c r="R27" s="718"/>
      <c r="S27" s="49" t="s">
        <v>38</v>
      </c>
      <c r="T27" s="70"/>
      <c r="U27" s="70"/>
      <c r="X27" s="68" t="s">
        <v>39</v>
      </c>
      <c r="Y27" s="71"/>
      <c r="AG27" s="58"/>
      <c r="AH27" s="58"/>
      <c r="AI27" s="58"/>
      <c r="AJ27" s="58"/>
      <c r="AK27" s="668">
        <f>+AG18+O27</f>
        <v>179.4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179.4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199.4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159.5</v>
      </c>
      <c r="G30" s="674"/>
      <c r="H30" s="214" t="s">
        <v>198</v>
      </c>
      <c r="L30" s="682"/>
      <c r="O30" s="61"/>
      <c r="Q30" s="684">
        <f>+ROUND(Z28,1)+ROUND(Z29,1)+ROUND(Z30,1)</f>
        <v>179.4</v>
      </c>
      <c r="R30" s="718"/>
      <c r="S30" s="718"/>
      <c r="T30" s="718"/>
      <c r="U30" s="49" t="s">
        <v>16</v>
      </c>
      <c r="X30" s="726" t="s">
        <v>186</v>
      </c>
      <c r="Y30" s="727"/>
      <c r="Z30" s="670"/>
      <c r="AA30" s="671"/>
      <c r="AB30" s="671"/>
      <c r="AC30" s="671"/>
      <c r="AD30" s="671"/>
      <c r="AE30" s="49" t="s">
        <v>13</v>
      </c>
      <c r="AK30" s="655">
        <v>152.5</v>
      </c>
      <c r="AL30" s="656"/>
      <c r="AM30" s="656"/>
      <c r="AN30" s="656"/>
      <c r="AO30" s="57" t="s">
        <v>13</v>
      </c>
      <c r="AR30" s="667"/>
      <c r="AS30" s="664"/>
      <c r="AT30" s="664"/>
      <c r="AU30" s="665"/>
    </row>
    <row r="31" spans="2:48" ht="27" customHeight="1" thickTop="1" thickBot="1" x14ac:dyDescent="0.2">
      <c r="B31" s="690" t="s">
        <v>375</v>
      </c>
      <c r="C31" s="679"/>
      <c r="D31" s="679"/>
      <c r="E31" s="680"/>
      <c r="F31" s="673">
        <v>199.4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Q30:T30"/>
    <mergeCell ref="B30:E30"/>
    <mergeCell ref="F24:G24"/>
    <mergeCell ref="F25:G25"/>
    <mergeCell ref="B25:E25"/>
    <mergeCell ref="G11:H11"/>
    <mergeCell ref="G14:H14"/>
    <mergeCell ref="F26:G26"/>
    <mergeCell ref="F23:H23"/>
    <mergeCell ref="F15:G15"/>
    <mergeCell ref="B26:E26"/>
    <mergeCell ref="B20:H22"/>
    <mergeCell ref="P14:S14"/>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 ref="L11:L24"/>
    <mergeCell ref="R7:U7"/>
    <mergeCell ref="AH14:AM14"/>
    <mergeCell ref="AG9:AL9"/>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多田建設株式会社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2252.5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25.7</v>
      </c>
      <c r="M9" s="377">
        <f>IF(OR(ｷ.紙くず!F24&gt;0,ｷ.紙くず!F24&lt;0),ｷ.紙くず!F24,IF(M$19&gt;0,"0",0))</f>
        <v>51.9</v>
      </c>
      <c r="N9" s="377">
        <f>IF(OR(ｸ.木くず!F24&gt;0,ｸ.木くず!F24&lt;0),ｸ.木くず!F24,IF(N$19&gt;0,"0",0))</f>
        <v>49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v>
      </c>
      <c r="T9" s="377">
        <f>IF(OR(ｾ.ｶﾞﾗｽ･ｺﾝｸﾘ･陶磁器くず!F24&gt;0,ｾ.ｶﾞﾗｽ･ｺﾝｸﾘ･陶磁器くず!F24&lt;0),ｾ.ｶﾞﾗｽ･ｺﾝｸﾘ･陶磁器くず!F24,IF(T$19&gt;0,"0",0))</f>
        <v>12.1</v>
      </c>
      <c r="U9" s="377">
        <f>IF(OR(ｿ.鉱さい!F24&gt;0,ｿ.鉱さい!F24&lt;0),ｿ.鉱さい!F24,IF(U$19&gt;0,"0",0))</f>
        <v>0</v>
      </c>
      <c r="V9" s="377">
        <f>IF(OR(ﾀ.がれき類!F24&gt;0,ﾀ.がれき類!F24&lt;0),ﾀ.がれき類!F24,IF(V$19&gt;0,"0",0))</f>
        <v>61.8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199.4</v>
      </c>
      <c r="AA9" s="379">
        <f>IF(SUM(G9:Z9)&gt;0,SUM(G9:Z9),IF(AA$19&gt;0,"0",0))</f>
        <v>2658.4</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2252.5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25.7</v>
      </c>
      <c r="M14" s="383">
        <f>IF(OR(ｷ.紙くず!F29&gt;0,ｷ.紙くず!F29&lt;0),ｷ.紙くず!F29,IF(M$19&gt;0,"0",0))</f>
        <v>51.9</v>
      </c>
      <c r="N14" s="383">
        <f>IF(OR(ｸ.木くず!F29&gt;0,ｸ.木くず!F29&lt;0),ｸ.木くず!F29,IF(N$19&gt;0,"0",0))</f>
        <v>49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v>
      </c>
      <c r="T14" s="383">
        <f>IF(OR(ｾ.ｶﾞﾗｽ･ｺﾝｸﾘ･陶磁器くず!F29&gt;0,ｾ.ｶﾞﾗｽ･ｺﾝｸﾘ･陶磁器くず!F29&lt;0),ｾ.ｶﾞﾗｽ･ｺﾝｸﾘ･陶磁器くず!F29,IF(T$19&gt;0,"0",0))</f>
        <v>12.1</v>
      </c>
      <c r="U14" s="383">
        <f>IF(OR(ｿ.鉱さい!F29&gt;0,ｿ.鉱さい!F29&lt;0),ｿ.鉱さい!F29,IF(U$19&gt;0,"0",0))</f>
        <v>0</v>
      </c>
      <c r="V14" s="383">
        <f>IF(OR(ﾀ.がれき類!F29&gt;0,ﾀ.がれき類!F29&lt;0),ﾀ.がれき類!F29,IF(V$19&gt;0,"0",0))</f>
        <v>61.8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199.4</v>
      </c>
      <c r="AA14" s="385">
        <f t="shared" si="0"/>
        <v>2658.4</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1802</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20.5</v>
      </c>
      <c r="M15" s="383">
        <f>IF(OR(ｷ.紙くず!F30&gt;0,ｷ.紙くず!F30&lt;0),ｷ.紙くず!F30,IF(M$19&gt;0,"0",0))</f>
        <v>51.7</v>
      </c>
      <c r="N15" s="383">
        <f>IF(OR(ｸ.木くず!F30&gt;0,ｸ.木くず!F30&lt;0),ｸ.木くず!F30,IF(N$19&gt;0,"0",0))</f>
        <v>39.200000000000003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6</v>
      </c>
      <c r="T15" s="383">
        <f>IF(OR(ｾ.ｶﾞﾗｽ･ｺﾝｸﾘ･陶磁器くず!F30&gt;0,ｾ.ｶﾞﾗｽ･ｺﾝｸﾘ･陶磁器くず!F30&lt;0),ｾ.ｶﾞﾗｽ･ｺﾝｸﾘ･陶磁器くず!F30,IF(T$19&gt;0,"0",0))</f>
        <v>12.1</v>
      </c>
      <c r="U15" s="383">
        <f>IF(OR(ｿ.鉱さい!F30&gt;0,ｿ.鉱さい!F30&lt;0),ｿ.鉱さい!F30,IF(U$19&gt;0,"0",0))</f>
        <v>0</v>
      </c>
      <c r="V15" s="383">
        <f>IF(OR(ﾀ.がれき類!F30&gt;0,ﾀ.がれき類!F30&lt;0),ﾀ.がれき類!F30,IF(V$19&gt;0,"0",0))</f>
        <v>55.6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159.5</v>
      </c>
      <c r="AA15" s="385">
        <f t="shared" si="0"/>
        <v>2146.6</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2252.5</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25.7</v>
      </c>
      <c r="M16" s="383">
        <f>IF(OR(ｷ.紙くず!F31&gt;0,ｷ.紙くず!F31&lt;0),ｷ.紙くず!F31,IF(M$19&gt;0,"0",0))</f>
        <v>51.9</v>
      </c>
      <c r="N16" s="383">
        <f>IF(OR(ｸ.木くず!F31&gt;0,ｸ.木くず!F31&lt;0),ｸ.木くず!F31,IF(N$19&gt;0,"0",0))</f>
        <v>49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v>
      </c>
      <c r="T16" s="383">
        <f>IF(OR(ｾ.ｶﾞﾗｽ･ｺﾝｸﾘ･陶磁器くず!F31&gt;0,ｾ.ｶﾞﾗｽ･ｺﾝｸﾘ･陶磁器くず!F31&lt;0),ｾ.ｶﾞﾗｽ･ｺﾝｸﾘ･陶磁器くず!F31,IF(T$19&gt;0,"0",0))</f>
        <v>12.1</v>
      </c>
      <c r="U16" s="383">
        <f>IF(OR(ｿ.鉱さい!F31&gt;0,ｿ.鉱さい!F31&lt;0),ｿ.鉱さい!F31,IF(U$19&gt;0,"0",0))</f>
        <v>0</v>
      </c>
      <c r="V16" s="383">
        <f>IF(OR(ﾀ.がれき類!F31&gt;0,ﾀ.がれき類!F31&lt;0),ﾀ.がれき類!F31,IF(V$19&gt;0,"0",0))</f>
        <v>61.8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199.4</v>
      </c>
      <c r="AA16" s="385">
        <f t="shared" si="0"/>
        <v>2658.4</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2027.2</v>
      </c>
      <c r="I19" s="389">
        <f t="shared" si="1"/>
        <v>0</v>
      </c>
      <c r="J19" s="389">
        <f t="shared" si="1"/>
        <v>0</v>
      </c>
      <c r="K19" s="389">
        <f t="shared" si="1"/>
        <v>0</v>
      </c>
      <c r="L19" s="389">
        <f t="shared" si="1"/>
        <v>23.1</v>
      </c>
      <c r="M19" s="389">
        <f t="shared" si="1"/>
        <v>46.7</v>
      </c>
      <c r="N19" s="389">
        <f t="shared" si="1"/>
        <v>44.1</v>
      </c>
      <c r="O19" s="389">
        <f t="shared" si="1"/>
        <v>0</v>
      </c>
      <c r="P19" s="389">
        <f t="shared" si="1"/>
        <v>0</v>
      </c>
      <c r="Q19" s="389">
        <f t="shared" si="1"/>
        <v>0</v>
      </c>
      <c r="R19" s="389">
        <f t="shared" si="1"/>
        <v>0</v>
      </c>
      <c r="S19" s="389">
        <f t="shared" si="1"/>
        <v>5.4</v>
      </c>
      <c r="T19" s="389">
        <f t="shared" si="1"/>
        <v>10.8</v>
      </c>
      <c r="U19" s="389">
        <f t="shared" si="1"/>
        <v>0</v>
      </c>
      <c r="V19" s="389">
        <f t="shared" si="1"/>
        <v>55.6</v>
      </c>
      <c r="W19" s="389">
        <f t="shared" si="1"/>
        <v>0</v>
      </c>
      <c r="X19" s="389">
        <f t="shared" si="1"/>
        <v>0</v>
      </c>
      <c r="Y19" s="389">
        <f t="shared" si="1"/>
        <v>0</v>
      </c>
      <c r="Z19" s="390">
        <f t="shared" si="1"/>
        <v>179.4</v>
      </c>
      <c r="AA19" s="391">
        <f t="shared" ref="AA19:AA25" si="2">SUM(G19:Z19)</f>
        <v>2392.3000000000002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2027.2</v>
      </c>
      <c r="I37" s="424">
        <f t="shared" si="8"/>
        <v>0</v>
      </c>
      <c r="J37" s="424">
        <f t="shared" si="8"/>
        <v>0</v>
      </c>
      <c r="K37" s="424">
        <f t="shared" si="8"/>
        <v>0</v>
      </c>
      <c r="L37" s="424">
        <f t="shared" si="8"/>
        <v>23.1</v>
      </c>
      <c r="M37" s="424">
        <f t="shared" si="8"/>
        <v>46.7</v>
      </c>
      <c r="N37" s="424">
        <f t="shared" si="8"/>
        <v>44.1</v>
      </c>
      <c r="O37" s="424">
        <f t="shared" si="8"/>
        <v>0</v>
      </c>
      <c r="P37" s="424">
        <f t="shared" si="8"/>
        <v>0</v>
      </c>
      <c r="Q37" s="424">
        <f t="shared" si="8"/>
        <v>0</v>
      </c>
      <c r="R37" s="424">
        <f t="shared" si="8"/>
        <v>0</v>
      </c>
      <c r="S37" s="424">
        <f t="shared" si="8"/>
        <v>5.4</v>
      </c>
      <c r="T37" s="424">
        <f t="shared" si="8"/>
        <v>10.8</v>
      </c>
      <c r="U37" s="424">
        <f t="shared" si="8"/>
        <v>0</v>
      </c>
      <c r="V37" s="424">
        <f t="shared" si="8"/>
        <v>55.6</v>
      </c>
      <c r="W37" s="424">
        <f t="shared" si="8"/>
        <v>0</v>
      </c>
      <c r="X37" s="424">
        <f t="shared" si="8"/>
        <v>0</v>
      </c>
      <c r="Y37" s="424">
        <f t="shared" si="8"/>
        <v>0</v>
      </c>
      <c r="Z37" s="425">
        <f t="shared" si="8"/>
        <v>179.4</v>
      </c>
      <c r="AA37" s="426">
        <f t="shared" si="4"/>
        <v>2392.3000000000002</v>
      </c>
    </row>
    <row r="38" spans="2:27" ht="24" customHeight="1" x14ac:dyDescent="0.15">
      <c r="B38" s="170"/>
      <c r="C38" s="809"/>
      <c r="D38" s="227"/>
      <c r="E38" s="225" t="s">
        <v>319</v>
      </c>
      <c r="F38" s="443"/>
      <c r="G38" s="415">
        <f t="shared" ref="G38:Z38" si="9">SUM(G39:G41)</f>
        <v>0</v>
      </c>
      <c r="H38" s="415">
        <f t="shared" si="9"/>
        <v>2027.2</v>
      </c>
      <c r="I38" s="415">
        <f t="shared" si="9"/>
        <v>0</v>
      </c>
      <c r="J38" s="415">
        <f t="shared" si="9"/>
        <v>0</v>
      </c>
      <c r="K38" s="415">
        <f t="shared" si="9"/>
        <v>0</v>
      </c>
      <c r="L38" s="415">
        <f t="shared" si="9"/>
        <v>23.1</v>
      </c>
      <c r="M38" s="415">
        <f t="shared" si="9"/>
        <v>46.7</v>
      </c>
      <c r="N38" s="415">
        <f t="shared" si="9"/>
        <v>44.1</v>
      </c>
      <c r="O38" s="415">
        <f t="shared" si="9"/>
        <v>0</v>
      </c>
      <c r="P38" s="415">
        <f t="shared" si="9"/>
        <v>0</v>
      </c>
      <c r="Q38" s="415">
        <f t="shared" si="9"/>
        <v>0</v>
      </c>
      <c r="R38" s="415">
        <f t="shared" si="9"/>
        <v>0</v>
      </c>
      <c r="S38" s="415">
        <f t="shared" si="9"/>
        <v>5.4</v>
      </c>
      <c r="T38" s="415">
        <f t="shared" si="9"/>
        <v>10.8</v>
      </c>
      <c r="U38" s="415">
        <f t="shared" si="9"/>
        <v>0</v>
      </c>
      <c r="V38" s="415">
        <f t="shared" si="9"/>
        <v>55.6</v>
      </c>
      <c r="W38" s="415">
        <f t="shared" si="9"/>
        <v>0</v>
      </c>
      <c r="X38" s="415">
        <f t="shared" si="9"/>
        <v>0</v>
      </c>
      <c r="Y38" s="415">
        <f t="shared" si="9"/>
        <v>0</v>
      </c>
      <c r="Z38" s="416">
        <f t="shared" si="9"/>
        <v>179.4</v>
      </c>
      <c r="AA38" s="417">
        <f t="shared" si="4"/>
        <v>2392.3000000000002</v>
      </c>
    </row>
    <row r="39" spans="2:27" ht="24" customHeight="1" x14ac:dyDescent="0.15">
      <c r="B39" s="170"/>
      <c r="C39" s="809"/>
      <c r="D39" s="228"/>
      <c r="E39" s="223"/>
      <c r="F39" s="221" t="s">
        <v>233</v>
      </c>
      <c r="G39" s="418">
        <f>+ｱ.燃え殻!$Z$28</f>
        <v>0</v>
      </c>
      <c r="H39" s="418">
        <f>+ｲ.汚泥!$Z$28</f>
        <v>2027.2</v>
      </c>
      <c r="I39" s="418">
        <f>+ｳ.廃油!$Z$28</f>
        <v>0</v>
      </c>
      <c r="J39" s="418">
        <f>+ｴ.廃酸!$Z$28</f>
        <v>0</v>
      </c>
      <c r="K39" s="418">
        <f>+ｵ.廃ｱﾙｶﾘ!$Z$28</f>
        <v>0</v>
      </c>
      <c r="L39" s="418">
        <f>+ｶ.廃ﾌﾟﾗ類!$Z$28</f>
        <v>23.1</v>
      </c>
      <c r="M39" s="418">
        <f>+ｷ.紙くず!$Z$28</f>
        <v>46.7</v>
      </c>
      <c r="N39" s="418">
        <f>+ｸ.木くず!$Z$28</f>
        <v>44.1</v>
      </c>
      <c r="O39" s="418">
        <f>+ｹ.繊維くず!$Z$28</f>
        <v>0</v>
      </c>
      <c r="P39" s="418">
        <f>+ｺ.動植物性残さ!$Z$28</f>
        <v>0</v>
      </c>
      <c r="Q39" s="418">
        <f>+ｻ.動物系固形不要物!$Z$28</f>
        <v>0</v>
      </c>
      <c r="R39" s="418">
        <f>+ｼ.ｺﾞﾑくず!$Z$28</f>
        <v>0</v>
      </c>
      <c r="S39" s="418">
        <f>+ｽ.金属くず!$Z$28</f>
        <v>5.4</v>
      </c>
      <c r="T39" s="418">
        <f>+ｾ.ｶﾞﾗｽ･ｺﾝｸﾘ･陶磁器くず!$Z$28</f>
        <v>10.8</v>
      </c>
      <c r="U39" s="418">
        <f>+ｿ.鉱さい!$Z$28</f>
        <v>0</v>
      </c>
      <c r="V39" s="418">
        <f>+ﾀ.がれき類!$Z$28</f>
        <v>55.6</v>
      </c>
      <c r="W39" s="418">
        <f>+ﾁ.動物のふん尿!$Z$28</f>
        <v>0</v>
      </c>
      <c r="X39" s="418">
        <f>+ﾂ.動物の死体!$Z$28</f>
        <v>0</v>
      </c>
      <c r="Y39" s="418">
        <f>+ﾃ.ばいじん!$Z$28</f>
        <v>0</v>
      </c>
      <c r="Z39" s="419">
        <f>+ﾄ.混合廃棄物その他!$Z$28</f>
        <v>179.4</v>
      </c>
      <c r="AA39" s="420">
        <f t="shared" si="4"/>
        <v>2392.3000000000002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2027.2</v>
      </c>
      <c r="I43" s="427">
        <f>+ｳ.廃油!$AK$27</f>
        <v>0</v>
      </c>
      <c r="J43" s="427">
        <f>+ｴ.廃酸!$AK$27</f>
        <v>0</v>
      </c>
      <c r="K43" s="427">
        <f>+ｵ.廃ｱﾙｶﾘ!$AK$27</f>
        <v>0</v>
      </c>
      <c r="L43" s="427">
        <f>+ｶ.廃ﾌﾟﾗ類!$AK$27</f>
        <v>23.1</v>
      </c>
      <c r="M43" s="427">
        <f>+ｷ.紙くず!$AK$27</f>
        <v>46.7</v>
      </c>
      <c r="N43" s="427">
        <f>+ｸ.木くず!$AK$27</f>
        <v>44.1</v>
      </c>
      <c r="O43" s="427">
        <f>+ｹ.繊維くず!$AK$27</f>
        <v>0</v>
      </c>
      <c r="P43" s="427">
        <f>+ｺ.動植物性残さ!$AK$27</f>
        <v>0</v>
      </c>
      <c r="Q43" s="427">
        <f>+ｻ.動物系固形不要物!$AK$27</f>
        <v>0</v>
      </c>
      <c r="R43" s="427">
        <f>+ｼ.ｺﾞﾑくず!$AK$27</f>
        <v>0</v>
      </c>
      <c r="S43" s="427">
        <f>+ｽ.金属くず!$AK$27</f>
        <v>5.4</v>
      </c>
      <c r="T43" s="427">
        <f>+ｾ.ｶﾞﾗｽ･ｺﾝｸﾘ･陶磁器くず!$AK$27</f>
        <v>10.8</v>
      </c>
      <c r="U43" s="427">
        <f>+ｿ.鉱さい!$AK$27</f>
        <v>0</v>
      </c>
      <c r="V43" s="427">
        <f>+ﾀ.がれき類!$AK$27</f>
        <v>55.6</v>
      </c>
      <c r="W43" s="427">
        <f>+ﾁ.動物のふん尿!$AK$27</f>
        <v>0</v>
      </c>
      <c r="X43" s="427">
        <f>+ﾂ.動物の死体!$AK$27</f>
        <v>0</v>
      </c>
      <c r="Y43" s="427">
        <f>+ﾃ.ばいじん!$AK$27</f>
        <v>0</v>
      </c>
      <c r="Z43" s="428">
        <f>+ﾄ.混合廃棄物その他!$AK$27</f>
        <v>179.4</v>
      </c>
      <c r="AA43" s="429">
        <f t="shared" si="4"/>
        <v>2392.3000000000002</v>
      </c>
    </row>
    <row r="44" spans="2:27" ht="24" customHeight="1" x14ac:dyDescent="0.15">
      <c r="B44" s="170"/>
      <c r="C44" s="177"/>
      <c r="D44" s="175" t="s">
        <v>188</v>
      </c>
      <c r="E44" s="806" t="s">
        <v>236</v>
      </c>
      <c r="F44" s="807"/>
      <c r="G44" s="430">
        <f>+ｱ.燃え殻!$AK$30</f>
        <v>0</v>
      </c>
      <c r="H44" s="430">
        <f>+ｲ.汚泥!$AK$30</f>
        <v>1723.1</v>
      </c>
      <c r="I44" s="430">
        <f>+ｳ.廃油!$AK$30</f>
        <v>0</v>
      </c>
      <c r="J44" s="430">
        <f>+ｴ.廃酸!$AK$30</f>
        <v>0</v>
      </c>
      <c r="K44" s="430">
        <f>+ｵ.廃ｱﾙｶﾘ!$AK$30</f>
        <v>0</v>
      </c>
      <c r="L44" s="430">
        <f>+ｶ.廃ﾌﾟﾗ類!$AK$30</f>
        <v>19.600000000000001</v>
      </c>
      <c r="M44" s="430">
        <f>+ｷ.紙くず!$AK$30</f>
        <v>39.6</v>
      </c>
      <c r="N44" s="430">
        <f>+ｸ.木くず!$AK$30</f>
        <v>37.4</v>
      </c>
      <c r="O44" s="430">
        <f>+ｹ.繊維くず!$AK$30</f>
        <v>0</v>
      </c>
      <c r="P44" s="430">
        <f>+ｺ.動植物性残さ!$AK$30</f>
        <v>0</v>
      </c>
      <c r="Q44" s="430">
        <f>+ｻ.動物系固形不要物!$AK$30</f>
        <v>0</v>
      </c>
      <c r="R44" s="430">
        <f>+ｼ.ｺﾞﾑくず!$AK$30</f>
        <v>0</v>
      </c>
      <c r="S44" s="430">
        <f>+ｽ.金属くず!$AK$30</f>
        <v>5.4</v>
      </c>
      <c r="T44" s="430">
        <f>+ｾ.ｶﾞﾗｽ･ｺﾝｸﾘ･陶磁器くず!$AK$30</f>
        <v>10.8</v>
      </c>
      <c r="U44" s="430">
        <f>+ｿ.鉱さい!$AK$30</f>
        <v>0</v>
      </c>
      <c r="V44" s="430">
        <f>+ﾀ.がれき類!$AK$30</f>
        <v>47.2</v>
      </c>
      <c r="W44" s="430">
        <f>+ﾁ.動物のふん尿!$AK$30</f>
        <v>0</v>
      </c>
      <c r="X44" s="430">
        <f>+ﾂ.動物の死体!$AK$30</f>
        <v>0</v>
      </c>
      <c r="Y44" s="430">
        <f>+ﾃ.ばいじん!$AK$30</f>
        <v>0</v>
      </c>
      <c r="Z44" s="431">
        <f>+ﾄ.混合廃棄物その他!$AK$30</f>
        <v>152.5</v>
      </c>
      <c r="AA44" s="432">
        <f t="shared" si="4"/>
        <v>2035.6</v>
      </c>
    </row>
    <row r="45" spans="2:27" ht="24" customHeight="1" x14ac:dyDescent="0.15">
      <c r="B45" s="170"/>
      <c r="C45" s="177"/>
      <c r="D45" s="442" t="s">
        <v>190</v>
      </c>
      <c r="E45" s="799" t="s">
        <v>237</v>
      </c>
      <c r="F45" s="800"/>
      <c r="G45" s="433">
        <f>+ｱ.燃え殻!$AR$24</f>
        <v>0</v>
      </c>
      <c r="H45" s="433">
        <f>+ｲ.汚泥!$AR$24</f>
        <v>2027.2</v>
      </c>
      <c r="I45" s="433">
        <f>+ｳ.廃油!$AR$24</f>
        <v>0</v>
      </c>
      <c r="J45" s="433">
        <f>+ｴ.廃酸!$AR$24</f>
        <v>0</v>
      </c>
      <c r="K45" s="433">
        <f>+ｵ.廃ｱﾙｶﾘ!$AR$24</f>
        <v>0</v>
      </c>
      <c r="L45" s="433">
        <f>+ｶ.廃ﾌﾟﾗ類!$AR$24</f>
        <v>23.1</v>
      </c>
      <c r="M45" s="433">
        <f>+ｷ.紙くず!$AR$24</f>
        <v>46.7</v>
      </c>
      <c r="N45" s="433">
        <f>+ｸ.木くず!$AR$24</f>
        <v>44.1</v>
      </c>
      <c r="O45" s="433">
        <f>+ｹ.繊維くず!$AR$24</f>
        <v>0</v>
      </c>
      <c r="P45" s="433">
        <f>+ｺ.動植物性残さ!$AR$24</f>
        <v>0</v>
      </c>
      <c r="Q45" s="433">
        <f>+ｻ.動物系固形不要物!$AR$24</f>
        <v>0</v>
      </c>
      <c r="R45" s="433">
        <f>+ｼ.ｺﾞﾑくず!$AR$24</f>
        <v>0</v>
      </c>
      <c r="S45" s="433">
        <f>+ｽ.金属くず!$AR$24</f>
        <v>5.4</v>
      </c>
      <c r="T45" s="433">
        <f>+ｾ.ｶﾞﾗｽ･ｺﾝｸﾘ･陶磁器くず!$AR$24</f>
        <v>10.8</v>
      </c>
      <c r="U45" s="433">
        <f>+ｿ.鉱さい!$AR$24</f>
        <v>0</v>
      </c>
      <c r="V45" s="433">
        <f>+ﾀ.がれき類!$AR$24</f>
        <v>55.6</v>
      </c>
      <c r="W45" s="433">
        <f>+ﾁ.動物のふん尿!$AR$24</f>
        <v>0</v>
      </c>
      <c r="X45" s="433">
        <f>+ﾂ.動物の死体!$AR$24</f>
        <v>0</v>
      </c>
      <c r="Y45" s="433">
        <f>+ﾃ.ばいじん!$AR$24</f>
        <v>0</v>
      </c>
      <c r="Z45" s="434">
        <f>+ﾄ.混合廃棄物その他!$AR$24</f>
        <v>179.4</v>
      </c>
      <c r="AA45" s="435">
        <f t="shared" si="4"/>
        <v>2392.3000000000002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4279.7</v>
      </c>
      <c r="I55" s="480">
        <f t="shared" si="10"/>
        <v>0</v>
      </c>
      <c r="J55" s="480">
        <f t="shared" si="10"/>
        <v>0</v>
      </c>
      <c r="K55" s="480">
        <f t="shared" si="10"/>
        <v>0</v>
      </c>
      <c r="L55" s="480">
        <f t="shared" si="10"/>
        <v>48.8</v>
      </c>
      <c r="M55" s="480">
        <f t="shared" si="10"/>
        <v>98.6</v>
      </c>
      <c r="N55" s="480">
        <f t="shared" si="10"/>
        <v>93.1</v>
      </c>
      <c r="O55" s="480">
        <f t="shared" si="10"/>
        <v>0</v>
      </c>
      <c r="P55" s="480">
        <f t="shared" si="10"/>
        <v>0</v>
      </c>
      <c r="Q55" s="480">
        <f t="shared" si="10"/>
        <v>0</v>
      </c>
      <c r="R55" s="480">
        <f t="shared" si="10"/>
        <v>0</v>
      </c>
      <c r="S55" s="480">
        <f t="shared" si="10"/>
        <v>11.4</v>
      </c>
      <c r="T55" s="480">
        <f t="shared" si="10"/>
        <v>22.9</v>
      </c>
      <c r="U55" s="480">
        <f t="shared" si="10"/>
        <v>0</v>
      </c>
      <c r="V55" s="480">
        <f t="shared" si="10"/>
        <v>117.4</v>
      </c>
      <c r="W55" s="480">
        <f t="shared" si="10"/>
        <v>0</v>
      </c>
      <c r="X55" s="480">
        <f t="shared" si="10"/>
        <v>0</v>
      </c>
      <c r="Y55" s="480">
        <f t="shared" si="10"/>
        <v>0</v>
      </c>
      <c r="Z55" s="480">
        <f t="shared" si="10"/>
        <v>378.8</v>
      </c>
      <c r="AA55" s="481">
        <f>+AA9+AA19+AA20</f>
        <v>5050.7000000000007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45473</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東京都江東区亀戸1-39-7</v>
      </c>
      <c r="M16" s="884"/>
      <c r="N16" s="884"/>
      <c r="O16" s="884"/>
      <c r="P16" s="884"/>
      <c r="Q16" s="884"/>
      <c r="R16" s="884"/>
      <c r="S16" s="884"/>
      <c r="T16" s="884"/>
      <c r="U16" s="282"/>
    </row>
    <row r="17" spans="1:21" ht="26.25" customHeight="1" x14ac:dyDescent="0.15">
      <c r="C17" s="86"/>
      <c r="I17" s="25"/>
      <c r="J17" s="25" t="s">
        <v>7</v>
      </c>
      <c r="K17" s="25"/>
      <c r="L17" s="884" t="str">
        <f>+表紙!L41</f>
        <v>多田建設株式会社　代表取締役　佐藤俊也</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03-3683-3246</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多田建設株式会社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2752</v>
      </c>
      <c r="Q25" s="891"/>
      <c r="R25" s="891"/>
      <c r="S25" s="891"/>
      <c r="T25" s="891"/>
      <c r="U25" s="892"/>
    </row>
    <row r="26" spans="1:21" ht="26.25" customHeight="1" x14ac:dyDescent="0.15">
      <c r="C26" s="538" t="s">
        <v>11</v>
      </c>
      <c r="D26" s="539"/>
      <c r="E26" s="540"/>
      <c r="F26" s="906" t="str">
        <f>+表紙!F50</f>
        <v>東京都江東区亀戸1-39-7</v>
      </c>
      <c r="G26" s="907"/>
      <c r="H26" s="907"/>
      <c r="I26" s="907"/>
      <c r="J26" s="907"/>
      <c r="K26" s="907"/>
      <c r="L26" s="907"/>
      <c r="M26" s="907"/>
      <c r="N26" s="341" t="s">
        <v>172</v>
      </c>
      <c r="O26"/>
      <c r="P26"/>
      <c r="Q26" s="901" t="str">
        <f>IF(+表紙!Q50="","",+表紙!Q50)</f>
        <v>03-3683-3246</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34,490百万円(令和5年度完成工事高)</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312名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2658.4</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・発生抑制のため、工程内での取組み
・原材料や資材の効率的利用の取組み
・発生抑制のため、調達方法の工夫</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2392.3000000000002</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・発生抑制のため、工程内での取組み
・原材料や資材の効率的利用の取組み
・発生抑制のため、調達方法の工夫
・発生抑制に関する教育・研修の取組み</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・8品目：汚泥、廃プラスチック類、紙くず、木くず、ガラス・コンクリート・陶磁器くず、金属くず、がれき類、建設混合廃棄物
・分別に関する作業、分別の方法、体制の改善
・分別施設の設置状況の改善</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・8品目：汚泥、廃プラスチック類、紙くず、木くず、ガラス・コンクリート・陶磁器くず、金属くず、がれき類、建設混合廃棄物
・分別に関する作業、分別の方法、体制の改善
・分別施設の設置状況の改善</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2658.4</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2146.6</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2658.4</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・製品納入業者にあっては、梱包材や養生材を必要最小限にしてもらう。
・混合廃棄物を分別して委託量を減少する。
・再生処理を念頭に於いた分別を徹底する。
・分別ボックスを小口化する。（エコパレットを使用）
・委託業者の選定にあっては、再生利用。熱回収をおこなっている「産廃エクスパート」業者を優先させる。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2392.3000000000002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2035.6</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2392.3000000000002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・製品納入業者にあっては、梱包材や養生材を必要最小限にしてもらう。
・混合廃棄物を分別して委託量を減少する。
・再生処理を念頭に於いた分別を徹底する。
・分別ボックスを小口化する。（エコパレットを使用）
・委託業者の選定にあっては、再生利用。熱回収をおこなっている「産廃エクスパート」業者を優先させる。
・委託業者の中間処理場の現地調査を実施する。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2024-06-14T09:44:03Z</dcterms:created>
  <dcterms:modified xsi:type="dcterms:W3CDTF">2024-06-14T09:44:03Z</dcterms:modified>
</cp:coreProperties>
</file>