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28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G32" i="94"/>
  <c r="G31"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<sst xmlns="http://schemas.openxmlformats.org/spreadsheetml/2006/main" count="3277" uniqueCount="462">
  <si>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</si>
  <si>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</si>
  <si>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</si>
  <si>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</si>
  <si>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</si>
  <si>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</si>
  <si>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</si>
  <si>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</si>
  <si>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</si>
  <si>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</si>
  <si>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</si>
  <si>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</si>
  <si>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</si>
  <si>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</si>
  <si>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</si>
  <si>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</si>
  <si>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</si>
  <si>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</si>
  <si>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</si>
  <si>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</si>
  <si>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</si>
  <si>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</si>
  <si>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</si>
  <si>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</si>
  <si>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</si>
  <si>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</si>
  <si>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</si>
  <si>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</si>
  <si>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</si>
  <si>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</si>
  <si>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</si>
  <si>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</si>
  <si>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</si>
  <si>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</si>
  <si>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</si>
  <si>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</si>
  <si>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</si>
  <si>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</si>
  <si>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</si>
  <si>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</si>
  <si>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</si>
  <si>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</si>
  <si>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</si>
  <si>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</si>
  <si>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</si>
  <si>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</si>
  <si>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</si>
  <si>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</si>
  <si>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</si>
  <si>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</si>
  <si>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</si>
  <si>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</si>
  <si>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</si>
  <si>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</si>
  <si>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</si>
  <si>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</si>
  <si>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</si>
  <si>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</si>
  <si>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</si>
  <si>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</si>
  <si>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</si>
  <si>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</si>
  <si>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</si>
  <si>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</si>
  <si>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</si>
  <si>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</si>
  <si>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</si>
  <si>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</si>
  <si>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</si>
  <si>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</si>
  <si>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</si>
  <si>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</si>
  <si>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</si>
  <si>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</si>
  <si>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</si>
  <si>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</si>
  <si>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</si>
  <si>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</si>
  <si>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</si>
  <si>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</si>
  <si>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</si>
  <si>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</si>
  <si>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</si>
  <si>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</si>
  <si>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</si>
  <si>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</si>
  <si>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</si>
  <si>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</si>
  <si>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</si>
  <si>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</si>
  <si>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</si>
  <si>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</si>
  <si>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</si>
  <si>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</si>
  <si>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</si>
  <si>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</si>
  <si>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</si>
  <si>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</si>
  <si>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</si>
  <si>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</si>
  <si>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</si>
  <si>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</si>
  <si>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</si>
  <si>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</si>
  <si>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</si>
  <si>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</si>
  <si>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</si>
  <si>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</si>
  <si>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</si>
  <si>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</si>
  <si>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</si>
  <si>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</si>
  <si>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</si>
  <si>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</si>
  <si>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</si>
  <si>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</si>
  <si>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</si>
  <si>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</si>
  <si>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</si>
  <si>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</si>
  <si>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</si>
  <si>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</si>
  <si>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</si>
  <si>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</si>
  <si>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</si>
  <si>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</si>
  <si>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</si>
  <si>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</si>
  <si>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</si>
  <si>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</si>
  <si>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</si>
  <si>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</si>
  <si>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</si>
  <si>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</si>
  <si>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</si>
  <si>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</si>
  <si>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</si>
  <si>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</si>
  <si>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</si>
  <si>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</si>
  <si>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</si>
  <si>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</si>
  <si>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</si>
  <si>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</si>
  <si>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</si>
  <si>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</si>
  <si>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</si>
  <si>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</si>
  <si>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</si>
  <si>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</si>
  <si>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</si>
  <si>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</si>
  <si>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</si>
  <si>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</si>
  <si>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</si>
  <si>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</si>
  <si>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</si>
  <si>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</si>
  <si>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</si>
  <si>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</si>
  <si>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</si>
  <si>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</si>
  <si>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</si>
  <si>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</si>
  <si>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</si>
  <si>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</si>
  <si>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</si>
  <si>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</si>
  <si>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</si>
  <si>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</si>
  <si>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</si>
  <si>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</si>
  <si>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</si>
  <si>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</si>
  <si>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</si>
  <si>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</si>
  <si>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</si>
  <si>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</si>
  <si>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</si>
  <si>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</si>
  <si>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</si>
  <si>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</si>
  <si>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</si>
  <si>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</si>
  <si>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</si>
  <si>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</si>
  <si>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</si>
  <si>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</si>
  <si>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</si>
  <si>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</si>
  <si>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</si>
  <si>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</si>
  <si>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</si>
  <si>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</si>
  <si>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</si>
  <si>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</si>
  <si>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</si>
  <si>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</si>
  <si>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</si>
  <si>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</si>
  <si>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</si>
  <si>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</si>
  <si>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</si>
  <si>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</si>
  <si>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</si>
  <si>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</si>
  <si>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</si>
  <si>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</si>
  <si>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</si>
  <si>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</si>
  <si>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</si>
  <si>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</si>
  <si>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</si>
  <si>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</si>
  <si>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</si>
  <si>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</si>
  <si>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</si>
  <si>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</si>
  <si>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</si>
  <si>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</si>
  <si>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</si>
  <si>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</si>
  <si>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</si>
  <si>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</si>
  <si>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</si>
  <si>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</si>
  <si>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</si>
  <si>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</si>
  <si>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</si>
  <si>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</si>
  <si>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</si>
  <si>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</si>
  <si>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</si>
  <si>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</si>
  <si>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</si>
  <si>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</si>
  <si>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</si>
  <si>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</si>
  <si>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</si>
  <si>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</si>
  <si>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</si>
  <si>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</si>
  <si>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</si>
  <si>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</si>
  <si>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</si>
  <si>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</si>
  <si>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</si>
  <si>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</si>
  <si>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</si>
  <si>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</si>
  <si>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</si>
  <si>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</si>
  <si>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</si>
  <si>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</si>
  <si>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</si>
  <si>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</si>
  <si>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</si>
  <si>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</si>
  <si>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</si>
  <si>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</si>
  <si>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</si>
  <si>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</si>
  <si>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</si>
  <si>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</si>
  <si>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</si>
  <si>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</si>
  <si>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</si>
  <si>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</si>
  <si>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</si>
  <si>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</si>
  <si>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</si>
  <si>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</si>
  <si>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</si>
  <si>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</si>
  <si>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</si>
  <si>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</si>
  <si>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</si>
  <si>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</si>
  <si>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</si>
  <si>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</si>
  <si>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</si>
  <si>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</si>
  <si>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</si>
  <si>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</si>
  <si>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</si>
  <si>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</si>
  <si>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</si>
  <si>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</si>
  <si>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</si>
  <si>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</si>
  <si>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</si>
  <si>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</si>
  <si>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</si>
  <si>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</si>
  <si>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</si>
  <si>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</si>
  <si>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</si>
  <si>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</si>
  <si>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</si>
  <si>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</si>
  <si>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</si>
  <si>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</si>
  <si>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</si>
  <si>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</si>
  <si>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</si>
  <si>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</si>
  <si>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</si>
  <si>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</si>
  <si>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</si>
  <si>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</si>
  <si>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</si>
  <si>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</si>
  <si>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</si>
  <si>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</si>
  <si>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</si>
  <si>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</si>
  <si>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</si>
  <si>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</si>
  <si>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</si>
  <si>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</si>
  <si>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</si>
  <si>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</si>
  <si>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</si>
  <si>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</si>
  <si>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</si>
  <si>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</si>
  <si>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</si>
  <si>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</si>
  <si>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</si>
  <si>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</si>
  <si>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</si>
  <si>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</si>
  <si>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</si>
  <si>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</si>
  <si>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</si>
  <si>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</si>
  <si>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</si>
  <si>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</si>
  <si>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</si>
  <si>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</si>
  <si>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</si>
  <si>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</si>
  <si>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</si>
  <si>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</si>
  <si>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</si>
  <si>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</si>
  <si>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</si>
  <si>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</si>
  <si>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</si>
  <si>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</si>
  <si>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</si>
  <si>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</si>
  <si>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</si>
  <si>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</si>
  <si>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</si>
  <si>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</si>
  <si>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</si>
  <si>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</si>
  <si>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</si>
  <si>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</si>
  <si>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</si>
  <si>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</si>
  <si>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</si>
  <si>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</si>
  <si>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</si>
  <si>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</si>
  <si>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</si>
  <si>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</si>
  <si>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</si>
  <si>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</si>
  <si>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</si>
  <si>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</si>
  <si>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</si>
  <si>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</si>
  <si>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</si>
  <si>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</si>
  <si>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</si>
  <si>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</si>
  <si>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</si>
  <si>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</si>
  <si>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</si>
  <si>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</si>
  <si>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</si>
  <si>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</si>
  <si>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</si>
  <si>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</si>
  <si>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</si>
  <si>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</si>
  <si>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</si>
  <si>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</si>
  <si>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</si>
  <si>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</si>
  <si>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</si>
  <si>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</si>
  <si>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</si>
  <si>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</si>
  <si>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</si>
  <si>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</si>
  <si>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</si>
  <si>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</si>
  <si>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</si>
  <si>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</si>
  <si>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</si>
  <si>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</si>
  <si>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</si>
  <si>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</si>
  <si>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</si>
  <si>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</si>
  <si>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</si>
  <si>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</si>
  <si>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</si>
  <si>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</si>
  <si>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</si>
  <si>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</si>
  <si>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</si>
  <si>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</si>
  <si>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</si>
  <si>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</si>
  <si>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</si>
  <si>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</si>
  <si>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</si>
  <si>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</si>
  <si>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</si>
  <si>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</si>
  <si>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</si>
  <si>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</si>
  <si>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</si>
  <si>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</si>
  <si>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</si>
  <si>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</si>
  <si>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</si>
  <si>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</si>
  <si>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</si>
  <si>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</si>
  <si>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</si>
  <si>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</si>
  <si>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</si>
  <si>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</si>
  <si>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</si>
  <si>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</si>
  <si>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</si>
  <si>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</si>
  <si>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</si>
  <si>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</si>
  <si>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</si>
  <si>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</si>
  <si>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</si>
  <si>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</si>
  <si>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</si>
  <si>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</si>
  <si>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</si>
  <si>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</si>
  <si>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令和6年6月4日</t>
    <phoneticPr fontId="3"/>
  </si>
  <si>
    <t>横浜市長</t>
  </si>
  <si>
    <t>東京都中央区銀座５－１５－１</t>
    <phoneticPr fontId="3"/>
  </si>
  <si>
    <t>南海辰村建設株式会社　東京支店
常務執行役員 東京支店長　﨑　井　威　洋</t>
    <phoneticPr fontId="3"/>
  </si>
  <si>
    <t xml:space="preserve">   03-3547-4061</t>
    <phoneticPr fontId="3"/>
  </si>
  <si>
    <t>南海辰村建設株式会社　東京支店</t>
    <phoneticPr fontId="3"/>
  </si>
  <si>
    <t>東京都中央区銀座 ５－１５－１</t>
    <phoneticPr fontId="3"/>
  </si>
  <si>
    <t>０６　　総合工事業</t>
    <phoneticPr fontId="3"/>
  </si>
  <si>
    <t>資本金　　　2,000 百万円（2024年 3月 31日現在)
完成工事高　14,481百万円　（全社 42,773百万円）</t>
    <phoneticPr fontId="3"/>
  </si>
  <si>
    <t>東京支店　146人　  （全社　　441人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</si>
</sst>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4" zoomScale="80" zoomScaleNormal="100" zoomScaleSheetLayoutView="80" workbookViewId="0">
      <selection activeCell="S47" sqref="S4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2785</v>
      </c>
      <c r="N48" s="481"/>
      <c r="O48" s="482"/>
    </row>
    <row r="49" spans="3:21" ht="18" customHeight="1" x14ac:dyDescent="0.15">
      <c r="C49" s="431" t="s">
        <v>11</v>
      </c>
      <c r="D49" s="463"/>
      <c r="E49" s="464"/>
      <c r="F49" s="450" t="s">
        <v>458</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460</v>
      </c>
      <c r="G58" s="508"/>
      <c r="H58" s="508"/>
      <c r="I58" s="508"/>
      <c r="J58" s="508"/>
      <c r="K58" s="508"/>
      <c r="L58" s="508"/>
      <c r="M58" s="508"/>
      <c r="N58" s="508"/>
      <c r="O58" s="509"/>
    </row>
    <row r="59" spans="3:21" ht="26.25" customHeight="1" x14ac:dyDescent="0.15">
      <c r="C59" s="301"/>
      <c r="D59" s="318" t="s">
        <v>24</v>
      </c>
      <c r="E59" s="319" t="s">
        <v>378</v>
      </c>
      <c r="F59" s="510" t="s">
        <v>461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1037.3</v>
      </c>
      <c r="I63" s="241" t="s">
        <v>4</v>
      </c>
      <c r="J63" s="499" t="s">
        <v>324</v>
      </c>
      <c r="K63" s="500"/>
      <c r="L63" s="501"/>
      <c r="M63" s="497">
        <f>+別紙!AA14</f>
        <v>1037.3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484.70000000000005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1037.3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南海辰村建設株式会社　東京支店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479.7</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479.7</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126.4</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479.7</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45.3</v>
      </c>
      <c r="E24" s="558"/>
      <c r="F24" s="558"/>
      <c r="G24" s="195" t="s">
        <v>198</v>
      </c>
      <c r="H24" s="547">
        <f>+F12</f>
        <v>8.5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8.5</v>
      </c>
      <c r="Q27" s="607"/>
      <c r="R27" s="607"/>
      <c r="S27" s="607"/>
      <c r="T27" s="44" t="s">
        <v>38</v>
      </c>
      <c r="U27" s="64"/>
      <c r="V27" s="64"/>
      <c r="Y27" s="62" t="s">
        <v>39</v>
      </c>
      <c r="Z27" s="65"/>
      <c r="AH27" s="53"/>
      <c r="AI27" s="53"/>
      <c r="AJ27" s="53"/>
      <c r="AK27" s="53"/>
      <c r="AL27" s="577">
        <f>+AH18+P27</f>
        <v>8.5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45.3</v>
      </c>
      <c r="E29" s="558"/>
      <c r="F29" s="558"/>
      <c r="G29" s="195" t="s">
        <v>198</v>
      </c>
      <c r="H29" s="547">
        <f>+AL27</f>
        <v>8.5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22.2</v>
      </c>
      <c r="E30" s="558"/>
      <c r="F30" s="558"/>
      <c r="G30" s="195" t="s">
        <v>198</v>
      </c>
      <c r="H30" s="547">
        <f>+AL30</f>
        <v>0</v>
      </c>
      <c r="I30" s="548"/>
      <c r="J30" s="195" t="s">
        <v>198</v>
      </c>
      <c r="M30" s="556"/>
      <c r="P30" s="56"/>
      <c r="R30" s="561">
        <f>+ROUND(AA28,1)+ROUND(AA29,1)+ROUND(AA30,1)</f>
        <v>8.5</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45.3</v>
      </c>
      <c r="E31" s="558"/>
      <c r="F31" s="558"/>
      <c r="G31" s="195" t="s">
        <v>198</v>
      </c>
      <c r="H31" s="547">
        <f>+AS24</f>
        <v>8.5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32.9</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32.9</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30.3</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32.9</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61.3</v>
      </c>
      <c r="E24" s="558"/>
      <c r="F24" s="558"/>
      <c r="G24" s="195" t="s">
        <v>198</v>
      </c>
      <c r="H24" s="547">
        <f>+F12</f>
        <v>14.9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14.9</v>
      </c>
      <c r="Q27" s="607"/>
      <c r="R27" s="607"/>
      <c r="S27" s="607"/>
      <c r="T27" s="44" t="s">
        <v>38</v>
      </c>
      <c r="U27" s="64"/>
      <c r="V27" s="64"/>
      <c r="Y27" s="62" t="s">
        <v>39</v>
      </c>
      <c r="Z27" s="65"/>
      <c r="AH27" s="53"/>
      <c r="AI27" s="53"/>
      <c r="AJ27" s="53"/>
      <c r="AK27" s="53"/>
      <c r="AL27" s="577">
        <f>+AH18+P27</f>
        <v>14.9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61.3</v>
      </c>
      <c r="E29" s="558"/>
      <c r="F29" s="558"/>
      <c r="G29" s="195" t="s">
        <v>198</v>
      </c>
      <c r="H29" s="547">
        <f>+AL27</f>
        <v>14.9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39.700000000000003</v>
      </c>
      <c r="E30" s="558"/>
      <c r="F30" s="558"/>
      <c r="G30" s="195" t="s">
        <v>198</v>
      </c>
      <c r="H30" s="547">
        <f>+AL30</f>
        <v>0</v>
      </c>
      <c r="I30" s="548"/>
      <c r="J30" s="195" t="s">
        <v>198</v>
      </c>
      <c r="M30" s="556"/>
      <c r="P30" s="56"/>
      <c r="R30" s="561">
        <f>+ROUND(AA28,1)+ROUND(AA29,1)+ROUND(AA30,1)</f>
        <v>14.9</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61.3</v>
      </c>
      <c r="E31" s="558"/>
      <c r="F31" s="558"/>
      <c r="G31" s="195" t="s">
        <v>198</v>
      </c>
      <c r="H31" s="547">
        <f>+AS24</f>
        <v>14.9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54.8</v>
      </c>
      <c r="E24" s="558"/>
      <c r="F24" s="558"/>
      <c r="G24" s="195" t="s">
        <v>198</v>
      </c>
      <c r="H24" s="547">
        <f>+F12</f>
        <v>11.9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11.9</v>
      </c>
      <c r="Q27" s="607"/>
      <c r="R27" s="607"/>
      <c r="S27" s="607"/>
      <c r="T27" s="44" t="s">
        <v>38</v>
      </c>
      <c r="U27" s="64"/>
      <c r="V27" s="64"/>
      <c r="Y27" s="62" t="s">
        <v>39</v>
      </c>
      <c r="Z27" s="65"/>
      <c r="AH27" s="53"/>
      <c r="AI27" s="53"/>
      <c r="AJ27" s="53"/>
      <c r="AK27" s="53"/>
      <c r="AL27" s="577">
        <f>+AH18+P27</f>
        <v>11.9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54.8</v>
      </c>
      <c r="E29" s="558"/>
      <c r="F29" s="558"/>
      <c r="G29" s="195" t="s">
        <v>198</v>
      </c>
      <c r="H29" s="547">
        <f>+AL27</f>
        <v>11.9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2.2000000000000002</v>
      </c>
      <c r="E30" s="558"/>
      <c r="F30" s="558"/>
      <c r="G30" s="195" t="s">
        <v>198</v>
      </c>
      <c r="H30" s="547">
        <f>+AL30</f>
        <v>0</v>
      </c>
      <c r="I30" s="548"/>
      <c r="J30" s="195" t="s">
        <v>198</v>
      </c>
      <c r="M30" s="556"/>
      <c r="P30" s="56"/>
      <c r="R30" s="561">
        <f>+ROUND(AA28,1)+ROUND(AA29,1)+ROUND(AA30,1)</f>
        <v>11.9</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54.8</v>
      </c>
      <c r="E31" s="558"/>
      <c r="F31" s="558"/>
      <c r="G31" s="195" t="s">
        <v>198</v>
      </c>
      <c r="H31" s="547">
        <f>+AS24</f>
        <v>11.9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16.7</v>
      </c>
      <c r="E24" s="558"/>
      <c r="F24" s="558"/>
      <c r="G24" s="195" t="s">
        <v>198</v>
      </c>
      <c r="H24" s="547">
        <f>+F12</f>
        <v>20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20</v>
      </c>
      <c r="Q27" s="607"/>
      <c r="R27" s="607"/>
      <c r="S27" s="607"/>
      <c r="T27" s="44" t="s">
        <v>38</v>
      </c>
      <c r="U27" s="64"/>
      <c r="V27" s="64"/>
      <c r="Y27" s="62" t="s">
        <v>39</v>
      </c>
      <c r="Z27" s="65"/>
      <c r="AH27" s="53"/>
      <c r="AI27" s="53"/>
      <c r="AJ27" s="53"/>
      <c r="AK27" s="53"/>
      <c r="AL27" s="577">
        <f>+AH18+P27</f>
        <v>20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16.7</v>
      </c>
      <c r="E29" s="558"/>
      <c r="F29" s="558"/>
      <c r="G29" s="195" t="s">
        <v>198</v>
      </c>
      <c r="H29" s="547">
        <f>+AL27</f>
        <v>20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16.7</v>
      </c>
      <c r="E31" s="558"/>
      <c r="F31" s="558"/>
      <c r="G31" s="195" t="s">
        <v>198</v>
      </c>
      <c r="H31" s="547">
        <f>+AS24</f>
        <v>20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222.1</v>
      </c>
      <c r="E24" s="558"/>
      <c r="F24" s="558"/>
      <c r="G24" s="195" t="s">
        <v>198</v>
      </c>
      <c r="H24" s="547">
        <f>+F12</f>
        <v>71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71</v>
      </c>
      <c r="Q27" s="607"/>
      <c r="R27" s="607"/>
      <c r="S27" s="607"/>
      <c r="T27" s="44" t="s">
        <v>38</v>
      </c>
      <c r="U27" s="64"/>
      <c r="V27" s="64"/>
      <c r="Y27" s="62" t="s">
        <v>39</v>
      </c>
      <c r="Z27" s="65"/>
      <c r="AH27" s="53"/>
      <c r="AI27" s="53"/>
      <c r="AJ27" s="53"/>
      <c r="AK27" s="53"/>
      <c r="AL27" s="577">
        <f>+AH18+P27</f>
        <v>71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222.1</v>
      </c>
      <c r="E29" s="558"/>
      <c r="F29" s="558"/>
      <c r="G29" s="195" t="s">
        <v>198</v>
      </c>
      <c r="H29" s="547">
        <f>+AL27</f>
        <v>71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202.3</v>
      </c>
      <c r="E30" s="558"/>
      <c r="F30" s="558"/>
      <c r="G30" s="195" t="s">
        <v>198</v>
      </c>
      <c r="H30" s="547">
        <f>+AL30</f>
        <v>70</v>
      </c>
      <c r="I30" s="548"/>
      <c r="J30" s="195" t="s">
        <v>198</v>
      </c>
      <c r="M30" s="556"/>
      <c r="P30" s="56"/>
      <c r="R30" s="561">
        <f>+ROUND(AA28,1)+ROUND(AA29,1)+ROUND(AA30,1)</f>
        <v>71</v>
      </c>
      <c r="S30" s="607"/>
      <c r="T30" s="607"/>
      <c r="U30" s="607"/>
      <c r="V30" s="44" t="s">
        <v>16</v>
      </c>
      <c r="Y30" s="562" t="s">
        <v>186</v>
      </c>
      <c r="Z30" s="563"/>
      <c r="AA30" s="603"/>
      <c r="AB30" s="604"/>
      <c r="AC30" s="604"/>
      <c r="AD30" s="604"/>
      <c r="AE30" s="604"/>
      <c r="AF30" s="44" t="s">
        <v>13</v>
      </c>
      <c r="AL30" s="580">
        <v>70</v>
      </c>
      <c r="AM30" s="581"/>
      <c r="AN30" s="581"/>
      <c r="AO30" s="581"/>
      <c r="AP30" s="52" t="s">
        <v>13</v>
      </c>
      <c r="AS30" s="599"/>
      <c r="AT30" s="596"/>
      <c r="AU30" s="596"/>
      <c r="AV30" s="597"/>
      <c r="AW30" s="413"/>
    </row>
    <row r="31" spans="2:49" ht="27" customHeight="1" thickTop="1" thickBot="1" x14ac:dyDescent="0.2">
      <c r="B31" s="534" t="s">
        <v>226</v>
      </c>
      <c r="C31" s="535"/>
      <c r="D31" s="558">
        <v>222.1</v>
      </c>
      <c r="E31" s="558"/>
      <c r="F31" s="558"/>
      <c r="G31" s="195" t="s">
        <v>198</v>
      </c>
      <c r="H31" s="547">
        <f>+AS24</f>
        <v>71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南海辰村建設株式会社　東京支店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124.5</v>
      </c>
      <c r="E24" s="558"/>
      <c r="F24" s="558"/>
      <c r="G24" s="195" t="s">
        <v>198</v>
      </c>
      <c r="H24" s="547">
        <f>+F12</f>
        <v>16.8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16.8</v>
      </c>
      <c r="Q27" s="607"/>
      <c r="R27" s="607"/>
      <c r="S27" s="607"/>
      <c r="T27" s="44" t="s">
        <v>38</v>
      </c>
      <c r="U27" s="64"/>
      <c r="V27" s="64"/>
      <c r="Y27" s="62" t="s">
        <v>39</v>
      </c>
      <c r="Z27" s="65"/>
      <c r="AH27" s="53"/>
      <c r="AI27" s="53"/>
      <c r="AJ27" s="53"/>
      <c r="AK27" s="53"/>
      <c r="AL27" s="577">
        <f>+AH18+P27</f>
        <v>16.8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124.5</v>
      </c>
      <c r="E29" s="558"/>
      <c r="F29" s="558"/>
      <c r="G29" s="195" t="s">
        <v>198</v>
      </c>
      <c r="H29" s="547">
        <f>+AL27</f>
        <v>16.8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61.6</v>
      </c>
      <c r="E30" s="558"/>
      <c r="F30" s="558"/>
      <c r="G30" s="195" t="s">
        <v>198</v>
      </c>
      <c r="H30" s="547">
        <f>+AL30</f>
        <v>0.3</v>
      </c>
      <c r="I30" s="548"/>
      <c r="J30" s="195" t="s">
        <v>198</v>
      </c>
      <c r="M30" s="556"/>
      <c r="P30" s="56"/>
      <c r="R30" s="561">
        <f>+ROUND(AA28,1)+ROUND(AA29,1)+ROUND(AA30,1)</f>
        <v>16.8</v>
      </c>
      <c r="S30" s="607"/>
      <c r="T30" s="607"/>
      <c r="U30" s="607"/>
      <c r="V30" s="44" t="s">
        <v>16</v>
      </c>
      <c r="Y30" s="562" t="s">
        <v>186</v>
      </c>
      <c r="Z30" s="563"/>
      <c r="AA30" s="603"/>
      <c r="AB30" s="604"/>
      <c r="AC30" s="604"/>
      <c r="AD30" s="604"/>
      <c r="AE30" s="604"/>
      <c r="AF30" s="44" t="s">
        <v>13</v>
      </c>
      <c r="AL30" s="580">
        <v>0.3</v>
      </c>
      <c r="AM30" s="581"/>
      <c r="AN30" s="581"/>
      <c r="AO30" s="581"/>
      <c r="AP30" s="52" t="s">
        <v>13</v>
      </c>
      <c r="AS30" s="599"/>
      <c r="AT30" s="596"/>
      <c r="AU30" s="596"/>
      <c r="AV30" s="597"/>
      <c r="AW30" s="413"/>
    </row>
    <row r="31" spans="2:49" ht="27" customHeight="1" thickTop="1" thickBot="1" x14ac:dyDescent="0.2">
      <c r="B31" s="534" t="s">
        <v>226</v>
      </c>
      <c r="C31" s="535"/>
      <c r="D31" s="558">
        <v>124.5</v>
      </c>
      <c r="E31" s="558"/>
      <c r="F31" s="558"/>
      <c r="G31" s="195" t="s">
        <v>198</v>
      </c>
      <c r="H31" s="547">
        <f>+AS24</f>
        <v>16.8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南海辰村建設株式会社　東京支店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479.7</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45.3</v>
      </c>
      <c r="M9" s="320">
        <f>IF(OR(ｷ.紙くず!D24&gt;0,ｷ.紙くず!D24&lt;0),ｷ.紙くず!D24,IF(M$19&gt;0,"0",0))</f>
        <v>32.9</v>
      </c>
      <c r="N9" s="320">
        <f>IF(OR(ｸ.木くず!D24&gt;0,ｸ.木くず!D24&lt;0),ｸ.木くず!D24,IF(N$19&gt;0,"0",0))</f>
        <v>61.3</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54.8</v>
      </c>
      <c r="T9" s="320">
        <f>IF(OR(ｾ.ｶﾞﾗｽ･ｺﾝｸﾘ･陶磁器くず!D24&gt;0,ｾ.ｶﾞﾗｽ･ｺﾝｸﾘ･陶磁器くず!D24&lt;0),ｾ.ｶﾞﾗｽ･ｺﾝｸﾘ･陶磁器くず!D24,IF(T$19&gt;0,"0",0))</f>
        <v>16.7</v>
      </c>
      <c r="U9" s="320">
        <f>IF(OR(ｿ.鉱さい!D24&gt;0,ｿ.鉱さい!D24&lt;0),ｿ.鉱さい!D24,IF(U$19&gt;0,"0",0))</f>
        <v>0</v>
      </c>
      <c r="V9" s="320">
        <f>IF(OR(ﾀ.がれき類!D24&gt;0,ﾀ.がれき類!D24&lt;0),ﾀ.がれき類!D24,IF(V$19&gt;0,"0",0))</f>
        <v>222.1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124.5</v>
      </c>
      <c r="AA9" s="322">
        <f>IF(SUM(G9:Z9)&gt;0,SUM(G9:Z9),IF(AA$19&gt;0,"0",0))</f>
        <v>1037.3</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479.7</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45.3</v>
      </c>
      <c r="M14" s="326">
        <f>IF(OR(ｷ.紙くず!D29&gt;0,ｷ.紙くず!D29&lt;0),ｷ.紙くず!D29,IF(M$19&gt;0,"0",0))</f>
        <v>32.9</v>
      </c>
      <c r="N14" s="326">
        <f>IF(OR(ｸ.木くず!D29&gt;0,ｸ.木くず!D29&lt;0),ｸ.木くず!D29,IF(N$19&gt;0,"0",0))</f>
        <v>61.3</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54.8</v>
      </c>
      <c r="T14" s="326">
        <f>IF(OR(ｾ.ｶﾞﾗｽ･ｺﾝｸﾘ･陶磁器くず!D29&gt;0,ｾ.ｶﾞﾗｽ･ｺﾝｸﾘ･陶磁器くず!D29&lt;0),ｾ.ｶﾞﾗｽ･ｺﾝｸﾘ･陶磁器くず!D29,IF(T$19&gt;0,"0",0))</f>
        <v>16.7</v>
      </c>
      <c r="U14" s="326">
        <f>IF(OR(ｿ.鉱さい!D29&gt;0,ｿ.鉱さい!D29&lt;0),ｿ.鉱さい!D29,IF(U$19&gt;0,"0",0))</f>
        <v>0</v>
      </c>
      <c r="V14" s="326">
        <f>IF(OR(ﾀ.がれき類!D29&gt;0,ﾀ.がれき類!D29&lt;0),ﾀ.がれき類!D29,IF(V$19&gt;0,"0",0))</f>
        <v>222.1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124.5</v>
      </c>
      <c r="AA14" s="328">
        <f t="shared" si="0"/>
        <v>1037.3</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126.4</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22.2</v>
      </c>
      <c r="M15" s="326">
        <f>IF(OR(ｷ.紙くず!D30&gt;0,ｷ.紙くず!D30&lt;0),ｷ.紙くず!D30,IF(M$19&gt;0,"0",0))</f>
        <v>30.3</v>
      </c>
      <c r="N15" s="326">
        <f>IF(OR(ｸ.木くず!D30&gt;0,ｸ.木くず!D30&lt;0),ｸ.木くず!D30,IF(N$19&gt;0,"0",0))</f>
        <v>39.700000000000003</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2.2000000000000002</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202.3</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61.6</v>
      </c>
      <c r="AA15" s="328">
        <f t="shared" si="0"/>
        <v>484.70000000000005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479.7</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45.3</v>
      </c>
      <c r="M16" s="326">
        <f>IF(OR(ｷ.紙くず!D31&gt;0,ｷ.紙くず!D31&lt;0),ｷ.紙くず!D31,IF(M$19&gt;0,"0",0))</f>
        <v>32.9</v>
      </c>
      <c r="N16" s="326">
        <f>IF(OR(ｸ.木くず!D31&gt;0,ｸ.木くず!D31&lt;0),ｸ.木くず!D31,IF(N$19&gt;0,"0",0))</f>
        <v>61.3</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54.8</v>
      </c>
      <c r="T16" s="326">
        <f>IF(OR(ｾ.ｶﾞﾗｽ･ｺﾝｸﾘ･陶磁器くず!D31&gt;0,ｾ.ｶﾞﾗｽ･ｺﾝｸﾘ･陶磁器くず!D31&lt;0),ｾ.ｶﾞﾗｽ･ｺﾝｸﾘ･陶磁器くず!D31,IF(T$19&gt;0,"0",0))</f>
        <v>16.7</v>
      </c>
      <c r="U16" s="326">
        <f>IF(OR(ｿ.鉱さい!D31&gt;0,ｿ.鉱さい!D31&lt;0),ｿ.鉱さい!D31,IF(U$19&gt;0,"0",0))</f>
        <v>0</v>
      </c>
      <c r="V16" s="326">
        <f>IF(OR(ﾀ.がれき類!D31&gt;0,ﾀ.がれき類!D31&lt;0),ﾀ.がれき類!D31,IF(V$19&gt;0,"0",0))</f>
        <v>222.1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124.5</v>
      </c>
      <c r="AA16" s="328">
        <f t="shared" si="0"/>
        <v>1037.3</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8.5</v>
      </c>
      <c r="M19" s="332">
        <f t="shared" si="1"/>
        <v>0</v>
      </c>
      <c r="N19" s="332">
        <f t="shared" si="1"/>
        <v>14.9</v>
      </c>
      <c r="O19" s="332">
        <f t="shared" si="1"/>
        <v>0</v>
      </c>
      <c r="P19" s="332">
        <f t="shared" si="1"/>
        <v>0</v>
      </c>
      <c r="Q19" s="332">
        <f t="shared" si="1"/>
        <v>0</v>
      </c>
      <c r="R19" s="332">
        <f t="shared" si="1"/>
        <v>0</v>
      </c>
      <c r="S19" s="332">
        <f t="shared" si="1"/>
        <v>11.9</v>
      </c>
      <c r="T19" s="332">
        <f t="shared" si="1"/>
        <v>20</v>
      </c>
      <c r="U19" s="332">
        <f t="shared" si="1"/>
        <v>0</v>
      </c>
      <c r="V19" s="332">
        <f t="shared" si="1"/>
        <v>71</v>
      </c>
      <c r="W19" s="332">
        <f t="shared" si="1"/>
        <v>0</v>
      </c>
      <c r="X19" s="332">
        <f t="shared" si="1"/>
        <v>0</v>
      </c>
      <c r="Y19" s="332">
        <f t="shared" si="1"/>
        <v>0</v>
      </c>
      <c r="Z19" s="333">
        <f t="shared" si="1"/>
        <v>16.8</v>
      </c>
      <c r="AA19" s="334">
        <f t="shared" ref="AA19:AA25" si="2">SUM(G19:Z19)</f>
        <v>143.1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8.5</v>
      </c>
      <c r="M37" s="368">
        <f t="shared" si="8"/>
        <v>0</v>
      </c>
      <c r="N37" s="368">
        <f t="shared" si="8"/>
        <v>14.9</v>
      </c>
      <c r="O37" s="368">
        <f t="shared" si="8"/>
        <v>0</v>
      </c>
      <c r="P37" s="368">
        <f t="shared" si="8"/>
        <v>0</v>
      </c>
      <c r="Q37" s="368">
        <f t="shared" si="8"/>
        <v>0</v>
      </c>
      <c r="R37" s="368">
        <f t="shared" si="8"/>
        <v>0</v>
      </c>
      <c r="S37" s="368">
        <f t="shared" si="8"/>
        <v>11.9</v>
      </c>
      <c r="T37" s="368">
        <f t="shared" si="8"/>
        <v>20</v>
      </c>
      <c r="U37" s="368">
        <f t="shared" si="8"/>
        <v>0</v>
      </c>
      <c r="V37" s="368">
        <f t="shared" si="8"/>
        <v>71</v>
      </c>
      <c r="W37" s="368">
        <f t="shared" si="8"/>
        <v>0</v>
      </c>
      <c r="X37" s="368">
        <f t="shared" si="8"/>
        <v>0</v>
      </c>
      <c r="Y37" s="368">
        <f t="shared" si="8"/>
        <v>0</v>
      </c>
      <c r="Z37" s="369">
        <f t="shared" si="8"/>
        <v>16.8</v>
      </c>
      <c r="AA37" s="370">
        <f t="shared" si="4"/>
        <v>143.1</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8.5</v>
      </c>
      <c r="M38" s="359">
        <f t="shared" si="9"/>
        <v>0</v>
      </c>
      <c r="N38" s="359">
        <f t="shared" si="9"/>
        <v>14.9</v>
      </c>
      <c r="O38" s="359">
        <f t="shared" si="9"/>
        <v>0</v>
      </c>
      <c r="P38" s="359">
        <f t="shared" si="9"/>
        <v>0</v>
      </c>
      <c r="Q38" s="359">
        <f t="shared" si="9"/>
        <v>0</v>
      </c>
      <c r="R38" s="359">
        <f t="shared" si="9"/>
        <v>0</v>
      </c>
      <c r="S38" s="359">
        <f t="shared" si="9"/>
        <v>11.9</v>
      </c>
      <c r="T38" s="359">
        <f t="shared" si="9"/>
        <v>20</v>
      </c>
      <c r="U38" s="359">
        <f t="shared" si="9"/>
        <v>0</v>
      </c>
      <c r="V38" s="359">
        <f t="shared" si="9"/>
        <v>71</v>
      </c>
      <c r="W38" s="359">
        <f t="shared" si="9"/>
        <v>0</v>
      </c>
      <c r="X38" s="359">
        <f t="shared" si="9"/>
        <v>0</v>
      </c>
      <c r="Y38" s="359">
        <f t="shared" si="9"/>
        <v>0</v>
      </c>
      <c r="Z38" s="360">
        <f t="shared" si="9"/>
        <v>16.8</v>
      </c>
      <c r="AA38" s="361">
        <f t="shared" si="4"/>
        <v>143.1</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8.5</v>
      </c>
      <c r="M39" s="362">
        <f>+ｷ.紙くず!$AA$28</f>
        <v>0</v>
      </c>
      <c r="N39" s="362">
        <f>+ｸ.木くず!$AA$28</f>
        <v>14.9</v>
      </c>
      <c r="O39" s="362">
        <f>+ｹ.繊維くず!$AA$28</f>
        <v>0</v>
      </c>
      <c r="P39" s="362">
        <f>+ｺ.動植物性残さ!$AA$28</f>
        <v>0</v>
      </c>
      <c r="Q39" s="362">
        <f>+ｻ.動物系固形不要物!$AA$28</f>
        <v>0</v>
      </c>
      <c r="R39" s="362">
        <f>+ｼ.ｺﾞﾑくず!$AA$28</f>
        <v>0</v>
      </c>
      <c r="S39" s="362">
        <f>+ｽ.金属くず!$AA$28</f>
        <v>11.9</v>
      </c>
      <c r="T39" s="362">
        <f>+ｾ.ｶﾞﾗｽ･ｺﾝｸﾘ･陶磁器くず!$AA$28</f>
        <v>20</v>
      </c>
      <c r="U39" s="362">
        <f>+ｿ.鉱さい!$AA$28</f>
        <v>0</v>
      </c>
      <c r="V39" s="362">
        <f>+ﾀ.がれき類!$AA$28</f>
        <v>71</v>
      </c>
      <c r="W39" s="362">
        <f>+ﾁ.動物のふん尿!$AA$28</f>
        <v>0</v>
      </c>
      <c r="X39" s="362">
        <f>+ﾂ.動物の死体!$AA$28</f>
        <v>0</v>
      </c>
      <c r="Y39" s="362">
        <f>+ﾃ.ばいじん!$AA$28</f>
        <v>0</v>
      </c>
      <c r="Z39" s="363">
        <f>+ﾄ.混合廃棄物その他!$AA$28</f>
        <v>16.8</v>
      </c>
      <c r="AA39" s="364">
        <f t="shared" si="4"/>
        <v>143.1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8.5</v>
      </c>
      <c r="M43" s="371">
        <f>+ｷ.紙くず!$AL$27</f>
        <v>0</v>
      </c>
      <c r="N43" s="371">
        <f>+ｸ.木くず!$AL$27</f>
        <v>14.9</v>
      </c>
      <c r="O43" s="371">
        <f>+ｹ.繊維くず!$AL$27</f>
        <v>0</v>
      </c>
      <c r="P43" s="371">
        <f>+ｺ.動植物性残さ!$AL$27</f>
        <v>0</v>
      </c>
      <c r="Q43" s="371">
        <f>+ｻ.動物系固形不要物!$AL$27</f>
        <v>0</v>
      </c>
      <c r="R43" s="371">
        <f>+ｼ.ｺﾞﾑくず!$AL$27</f>
        <v>0</v>
      </c>
      <c r="S43" s="371">
        <f>+ｽ.金属くず!$AL$27</f>
        <v>11.9</v>
      </c>
      <c r="T43" s="371">
        <f>+ｾ.ｶﾞﾗｽ･ｺﾝｸﾘ･陶磁器くず!$AL$27</f>
        <v>20</v>
      </c>
      <c r="U43" s="371">
        <f>+ｿ.鉱さい!$AL$27</f>
        <v>0</v>
      </c>
      <c r="V43" s="371">
        <f>+ﾀ.がれき類!$AL$27</f>
        <v>71</v>
      </c>
      <c r="W43" s="371">
        <f>+ﾁ.動物のふん尿!$AL$27</f>
        <v>0</v>
      </c>
      <c r="X43" s="371">
        <f>+ﾂ.動物の死体!$AL$27</f>
        <v>0</v>
      </c>
      <c r="Y43" s="371">
        <f>+ﾃ.ばいじん!$AL$27</f>
        <v>0</v>
      </c>
      <c r="Z43" s="372">
        <f>+ﾄ.混合廃棄物その他!$AL$27</f>
        <v>16.8</v>
      </c>
      <c r="AA43" s="373">
        <f t="shared" si="4"/>
        <v>143.1</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70</v>
      </c>
      <c r="W44" s="374">
        <f>+ﾁ.動物のふん尿!$AL$30</f>
        <v>0</v>
      </c>
      <c r="X44" s="374">
        <f>+ﾂ.動物の死体!$AL$30</f>
        <v>0</v>
      </c>
      <c r="Y44" s="374">
        <f>+ﾃ.ばいじん!$AL$30</f>
        <v>0</v>
      </c>
      <c r="Z44" s="375">
        <f>+ﾄ.混合廃棄物その他!$AL$30</f>
        <v>0.3</v>
      </c>
      <c r="AA44" s="376">
        <f t="shared" si="4"/>
        <v>70.3</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8.5</v>
      </c>
      <c r="M45" s="377">
        <f>+ｷ.紙くず!$AS$24</f>
        <v>0</v>
      </c>
      <c r="N45" s="377">
        <f>+ｸ.木くず!$AS$24</f>
        <v>14.9</v>
      </c>
      <c r="O45" s="377">
        <f>+ｹ.繊維くず!$AS$24</f>
        <v>0</v>
      </c>
      <c r="P45" s="377">
        <f>+ｺ.動植物性残さ!$AS$24</f>
        <v>0</v>
      </c>
      <c r="Q45" s="377">
        <f>+ｻ.動物系固形不要物!$AS$24</f>
        <v>0</v>
      </c>
      <c r="R45" s="377">
        <f>+ｼ.ｺﾞﾑくず!$AS$24</f>
        <v>0</v>
      </c>
      <c r="S45" s="377">
        <f>+ｽ.金属くず!$AS$24</f>
        <v>11.9</v>
      </c>
      <c r="T45" s="377">
        <f>+ｾ.ｶﾞﾗｽ･ｺﾝｸﾘ･陶磁器くず!$AS$24</f>
        <v>20</v>
      </c>
      <c r="U45" s="377">
        <f>+ｿ.鉱さい!$AS$24</f>
        <v>0</v>
      </c>
      <c r="V45" s="377">
        <f>+ﾀ.がれき類!$AS$24</f>
        <v>71</v>
      </c>
      <c r="W45" s="377">
        <f>+ﾁ.動物のふん尿!$AS$24</f>
        <v>0</v>
      </c>
      <c r="X45" s="377">
        <f>+ﾂ.動物の死体!$AS$24</f>
        <v>0</v>
      </c>
      <c r="Y45" s="377">
        <f>+ﾃ.ばいじん!$AS$24</f>
        <v>0</v>
      </c>
      <c r="Z45" s="378">
        <f>+ﾄ.混合廃棄物その他!$AS$24</f>
        <v>16.8</v>
      </c>
      <c r="AA45" s="379">
        <f t="shared" si="4"/>
        <v>143.1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479.7</v>
      </c>
      <c r="I55" s="414">
        <f t="shared" si="10"/>
        <v>0</v>
      </c>
      <c r="J55" s="414">
        <f t="shared" si="10"/>
        <v>0</v>
      </c>
      <c r="K55" s="414">
        <f t="shared" si="10"/>
        <v>0</v>
      </c>
      <c r="L55" s="414">
        <f t="shared" si="10"/>
        <v>53.8</v>
      </c>
      <c r="M55" s="414">
        <f t="shared" si="10"/>
        <v>32.9</v>
      </c>
      <c r="N55" s="414">
        <f t="shared" si="10"/>
        <v>76.2</v>
      </c>
      <c r="O55" s="414">
        <f t="shared" si="10"/>
        <v>0</v>
      </c>
      <c r="P55" s="414">
        <f t="shared" si="10"/>
        <v>0</v>
      </c>
      <c r="Q55" s="414">
        <f t="shared" si="10"/>
        <v>0</v>
      </c>
      <c r="R55" s="414">
        <f t="shared" si="10"/>
        <v>0</v>
      </c>
      <c r="S55" s="414">
        <f t="shared" si="10"/>
        <v>66.7</v>
      </c>
      <c r="T55" s="414">
        <f t="shared" si="10"/>
        <v>36.700000000000003</v>
      </c>
      <c r="U55" s="414">
        <f t="shared" si="10"/>
        <v>0</v>
      </c>
      <c r="V55" s="414">
        <f t="shared" si="10"/>
        <v>293.10000000000002</v>
      </c>
      <c r="W55" s="414">
        <f t="shared" si="10"/>
        <v>0</v>
      </c>
      <c r="X55" s="414">
        <f t="shared" si="10"/>
        <v>0</v>
      </c>
      <c r="Y55" s="414">
        <f t="shared" si="10"/>
        <v>0</v>
      </c>
      <c r="Z55" s="414">
        <f t="shared" si="10"/>
        <v>141.30000000000001</v>
      </c>
      <c r="AA55" s="415">
        <f>+AA9+AA19+AA20</f>
        <v>1180.3999999999999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令和6年6月4日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東京都中央区銀座５－１５－１</v>
      </c>
      <c r="K16" s="740"/>
      <c r="L16" s="741"/>
      <c r="M16" s="741"/>
      <c r="N16" s="741"/>
      <c r="O16" s="742"/>
    </row>
    <row r="17" spans="1:15" ht="26.25" customHeight="1" x14ac:dyDescent="0.15">
      <c r="C17" s="78"/>
      <c r="H17" s="23" t="s">
        <v>7</v>
      </c>
      <c r="I17" s="23"/>
      <c r="J17" s="740" t="str">
        <f>+表紙!J40</f>
        <v>南海辰村建設株式会社　東京支店
常務執行役員 東京支店長　﨑　井　威　洋</v>
      </c>
      <c r="K17" s="740"/>
      <c r="L17" s="741"/>
      <c r="M17" s="741"/>
      <c r="N17" s="741"/>
      <c r="O17" s="742"/>
    </row>
    <row r="18" spans="1:15" x14ac:dyDescent="0.15">
      <c r="C18" s="78"/>
      <c r="J18" s="21" t="s">
        <v>8</v>
      </c>
      <c r="O18" s="79"/>
    </row>
    <row r="19" spans="1:15" x14ac:dyDescent="0.15">
      <c r="C19" s="78"/>
      <c r="J19" s="24" t="s">
        <v>9</v>
      </c>
      <c r="K19" s="24"/>
      <c r="L19" s="705" t="str">
        <f>IF(+表紙!L42="","",+表紙!L42)</f>
        <v xml:space="preserve">   03-3547-4061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南海辰村建設株式会社　東京支店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2785</v>
      </c>
      <c r="N25" s="730"/>
      <c r="O25" s="731"/>
    </row>
    <row r="26" spans="1:15" ht="18" customHeight="1" x14ac:dyDescent="0.15">
      <c r="C26" s="431" t="s">
        <v>11</v>
      </c>
      <c r="D26" s="463"/>
      <c r="E26" s="464"/>
      <c r="F26" s="716" t="str">
        <f>+表紙!F49</f>
        <v>東京都中央区銀座 ５－１５－１</v>
      </c>
      <c r="G26" s="717"/>
      <c r="H26" s="717"/>
      <c r="I26" s="717"/>
      <c r="J26" s="717"/>
      <c r="K26" s="717"/>
      <c r="L26" s="126" t="s">
        <v>172</v>
      </c>
      <c r="M26" s="223"/>
      <c r="N26" s="720" t="str">
        <f>IF(+表紙!N49="","",+表紙!N49)</f>
        <v xml:space="preserve">   03-3547-4061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０６　　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資本金　　　2,000 百万円（2024年 3月 31日現在)
完成工事高　14,481百万円　（全社 42,773百万円）</v>
      </c>
      <c r="G35" s="754"/>
      <c r="H35" s="754"/>
      <c r="I35" s="754"/>
      <c r="J35" s="754"/>
      <c r="K35" s="754"/>
      <c r="L35" s="754"/>
      <c r="M35" s="754"/>
      <c r="N35" s="754"/>
      <c r="O35" s="755"/>
    </row>
    <row r="36" spans="3:15" ht="23.25" customHeight="1" x14ac:dyDescent="0.15">
      <c r="C36" s="301"/>
      <c r="D36" s="318" t="s">
        <v>24</v>
      </c>
      <c r="E36" s="319" t="s">
        <v>378</v>
      </c>
      <c r="F36" s="756" t="str">
        <f>+表紙!F59</f>
        <v>東京支店　146人　  （全社　　441人 ）</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1037.3</v>
      </c>
      <c r="I40" s="241" t="s">
        <v>4</v>
      </c>
      <c r="J40" s="499" t="s">
        <v>324</v>
      </c>
      <c r="K40" s="500"/>
      <c r="L40" s="501"/>
      <c r="M40" s="700">
        <f>+表紙!M63</f>
        <v>1037.3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484.70000000000005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1037.3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2024-06-13T23:07:25Z</dcterms:created>
  <dcterms:modified xsi:type="dcterms:W3CDTF">2024-09-09T01:36:19Z</dcterms:modified>
</cp:coreProperties>
</file>