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29" i="94"/>
  <c r="H32" i="94"/>
  <c r="H31" i="94" s="1"/>
  <c r="H26" i="94" s="1"/>
  <c r="H27" i="94" s="1"/>
  <c r="AA44" i="94"/>
  <c r="K226" i="95" s="1"/>
  <c r="K202" i="98" s="1"/>
  <c r="I32" i="94"/>
  <c r="AA36" i="94"/>
  <c r="H38" i="94"/>
  <c r="H37" i="94" s="1"/>
  <c r="O38" i="94"/>
  <c r="O37" i="94" s="1"/>
  <c r="O19" i="94" s="1"/>
  <c r="O14" i="94" s="1"/>
  <c r="AK27" i="82"/>
  <c r="X32" i="94"/>
  <c r="X31" i="94" s="1"/>
  <c r="X26" i="94" s="1"/>
  <c r="X18" i="82"/>
  <c r="O16" i="83"/>
  <c r="Y50" i="94" s="1"/>
  <c r="X21" i="83"/>
  <c r="AK27" i="83"/>
  <c r="X27" i="94"/>
  <c r="X21" i="78"/>
  <c r="O16" i="79"/>
  <c r="R50" i="94" s="1"/>
  <c r="X21" i="89"/>
  <c r="F12" i="83"/>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9" i="94" l="1"/>
  <c r="O55" i="94" s="1"/>
  <c r="O15" i="94"/>
  <c r="K195" i="95"/>
  <c r="K171" i="98" s="1"/>
  <c r="O17" i="94"/>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<sst xmlns="http://schemas.openxmlformats.org/spreadsheetml/2006/main" count="3181" uniqueCount="463">
  <si>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</si>
  <si>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</si>
  <si>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</si>
  <si>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</si>
  <si>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</si>
  <si>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</si>
  <si>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</si>
  <si>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</si>
  <si>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</si>
  <si>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</si>
  <si>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</si>
  <si>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</si>
  <si>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</si>
  <si>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</si>
  <si>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</si>
  <si>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</si>
  <si>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</si>
  <si>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</si>
  <si>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</si>
  <si>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</si>
  <si>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</si>
  <si>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</si>
  <si>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</si>
  <si>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</si>
  <si>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</si>
  <si>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</si>
  <si>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</si>
  <si>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</si>
  <si>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</si>
  <si>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</si>
  <si>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</si>
  <si>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</si>
  <si>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</si>
  <si>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</si>
  <si>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</si>
  <si>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</si>
  <si>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</si>
  <si>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</si>
  <si>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</si>
  <si>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</si>
  <si>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</si>
  <si>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</si>
  <si>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</si>
  <si>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</si>
  <si>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</si>
  <si>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</si>
  <si>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</si>
  <si>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</si>
  <si>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</si>
  <si>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</si>
  <si>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</si>
  <si>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</si>
  <si>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</si>
  <si>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</si>
  <si>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</si>
  <si>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</si>
  <si>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</si>
  <si>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</si>
  <si>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</si>
  <si>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</si>
  <si>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</si>
  <si>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</si>
  <si>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</si>
  <si>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</si>
  <si>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</si>
  <si>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</si>
  <si>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</si>
  <si>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</si>
  <si>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</si>
  <si>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</si>
  <si>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</si>
  <si>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</si>
  <si>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</si>
  <si>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</si>
  <si>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</si>
  <si>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</si>
  <si>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</si>
  <si>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</si>
  <si>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</si>
  <si>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</si>
  <si>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</si>
  <si>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</si>
  <si>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</si>
  <si>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</si>
  <si>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</si>
  <si>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</si>
  <si>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</si>
  <si>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</si>
  <si>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</si>
  <si>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</si>
  <si>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</si>
  <si>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</si>
  <si>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</si>
  <si>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</si>
  <si>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</si>
  <si>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</si>
  <si>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</si>
  <si>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</si>
  <si>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</si>
  <si>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</si>
  <si>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</si>
  <si>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</si>
  <si>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</si>
  <si>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</si>
  <si>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</si>
  <si>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</si>
  <si>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</si>
  <si>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</si>
  <si>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</si>
  <si>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</si>
  <si>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</si>
  <si>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</si>
  <si>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</si>
  <si>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</si>
  <si>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</si>
  <si>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</si>
  <si>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</si>
  <si>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</si>
  <si>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</si>
  <si>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</si>
  <si>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</si>
  <si>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</si>
  <si>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</si>
  <si>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</si>
  <si>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</si>
  <si>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</si>
  <si>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</si>
  <si>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</si>
  <si>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</si>
  <si>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</si>
  <si>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</si>
  <si>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</si>
  <si>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</si>
  <si>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</si>
  <si>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</si>
  <si>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</si>
  <si>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</si>
  <si>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</si>
  <si>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</si>
  <si>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</si>
  <si>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</si>
  <si>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</si>
  <si>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</si>
  <si>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</si>
  <si>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</si>
  <si>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</si>
  <si>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</si>
  <si>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</si>
  <si>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</si>
  <si>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</si>
  <si>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</si>
  <si>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</si>
  <si>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</si>
  <si>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</si>
  <si>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</si>
  <si>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</si>
  <si>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</si>
  <si>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</si>
  <si>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</si>
  <si>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</si>
  <si>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</si>
  <si>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</si>
  <si>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</si>
  <si>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</si>
  <si>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</si>
  <si>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</si>
  <si>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</si>
  <si>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</si>
  <si>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</si>
  <si>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</si>
  <si>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</si>
  <si>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</si>
  <si>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</si>
  <si>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</si>
  <si>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</si>
  <si>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</si>
  <si>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</si>
  <si>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</si>
  <si>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</si>
  <si>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</si>
  <si>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</si>
  <si>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</si>
  <si>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</si>
  <si>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</si>
  <si>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</si>
  <si>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</si>
  <si>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</si>
  <si>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</si>
  <si>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</si>
  <si>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</si>
  <si>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</si>
  <si>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</si>
  <si>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</si>
  <si>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</si>
  <si>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</si>
  <si>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</si>
  <si>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</si>
  <si>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</si>
  <si>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</si>
  <si>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</si>
  <si>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</si>
  <si>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</si>
  <si>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</si>
  <si>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</si>
  <si>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</si>
  <si>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</si>
  <si>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</si>
  <si>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</si>
  <si>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</si>
  <si>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</si>
  <si>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</si>
  <si>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</si>
  <si>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</si>
  <si>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</si>
  <si>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</si>
  <si>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</si>
  <si>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</si>
  <si>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</si>
  <si>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</si>
  <si>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</si>
  <si>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</si>
  <si>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</si>
  <si>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</si>
  <si>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</si>
  <si>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</si>
  <si>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</si>
  <si>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</si>
  <si>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</si>
  <si>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</si>
  <si>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</si>
  <si>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</si>
  <si>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</si>
  <si>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</si>
  <si>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</si>
  <si>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</si>
  <si>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</si>
  <si>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</si>
  <si>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</si>
  <si>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</si>
  <si>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</si>
  <si>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</si>
  <si>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</si>
  <si>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</si>
  <si>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</si>
  <si>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</si>
  <si>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</si>
  <si>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</si>
  <si>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</si>
  <si>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</si>
  <si>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</si>
  <si>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</si>
  <si>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</si>
  <si>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</si>
  <si>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</si>
  <si>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</si>
  <si>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</si>
  <si>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</si>
  <si>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</si>
  <si>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</si>
  <si>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</si>
  <si>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</si>
  <si>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</si>
  <si>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</si>
  <si>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</si>
  <si>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</si>
  <si>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</si>
  <si>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</si>
  <si>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</si>
  <si>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</si>
  <si>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</si>
  <si>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</si>
  <si>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</si>
  <si>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</si>
  <si>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</si>
  <si>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</si>
  <si>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</si>
  <si>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</si>
  <si>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</si>
  <si>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</si>
  <si>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</si>
  <si>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</si>
  <si>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</si>
  <si>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</si>
  <si>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</si>
  <si>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</si>
  <si>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</si>
  <si>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</si>
  <si>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</si>
  <si>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</si>
  <si>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</si>
  <si>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</si>
  <si>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</si>
  <si>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</si>
  <si>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</si>
  <si>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</si>
  <si>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</si>
  <si>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</si>
  <si>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</si>
  <si>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</si>
  <si>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</si>
  <si>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</si>
  <si>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</si>
  <si>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</si>
  <si>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</si>
  <si>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</si>
  <si>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</si>
  <si>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</si>
  <si>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</si>
  <si>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</si>
  <si>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</si>
  <si>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</si>
  <si>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</si>
  <si>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</si>
  <si>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</si>
  <si>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</si>
  <si>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</si>
  <si>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</si>
  <si>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</si>
  <si>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</si>
  <si>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</si>
  <si>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</si>
  <si>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</si>
  <si>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</si>
  <si>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</si>
  <si>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</si>
  <si>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</si>
  <si>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</si>
  <si>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</si>
  <si>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</si>
  <si>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</si>
  <si>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</si>
  <si>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</si>
  <si>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</si>
  <si>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</si>
  <si>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</si>
  <si>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</si>
  <si>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</si>
  <si>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</si>
  <si>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</si>
  <si>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</si>
  <si>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</si>
  <si>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</si>
  <si>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</si>
  <si>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</si>
  <si>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</si>
  <si>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</si>
  <si>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</si>
  <si>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</si>
  <si>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</si>
  <si>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</si>
  <si>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</si>
  <si>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</si>
  <si>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</si>
  <si>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</si>
  <si>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</si>
  <si>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</si>
  <si>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</si>
  <si>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</si>
  <si>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</si>
  <si>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</si>
  <si>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</si>
  <si>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</si>
  <si>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</si>
  <si>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</si>
  <si>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</si>
  <si>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</si>
  <si>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</si>
  <si>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</si>
  <si>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</si>
  <si>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</si>
  <si>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</si>
  <si>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</si>
  <si>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</si>
  <si>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</si>
  <si>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</si>
  <si>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</si>
  <si>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</si>
  <si>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</si>
  <si>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</si>
  <si>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</si>
  <si>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</si>
  <si>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</si>
  <si>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</si>
  <si>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</si>
  <si>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</si>
  <si>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</si>
  <si>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</si>
  <si>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</si>
  <si>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</si>
  <si>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</si>
  <si>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</si>
  <si>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</si>
  <si>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</si>
  <si>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</si>
  <si>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</si>
  <si>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</si>
  <si>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</si>
  <si>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</si>
  <si>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</si>
  <si>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</si>
  <si>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</si>
  <si>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</si>
  <si>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</si>
  <si>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</si>
  <si>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</si>
  <si>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</si>
  <si>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</si>
  <si>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</si>
  <si>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</si>
  <si>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</si>
  <si>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</si>
  <si>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</si>
  <si>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</si>
  <si>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</si>
  <si>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</si>
  <si>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</si>
  <si>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</si>
  <si>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</si>
  <si>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</si>
  <si>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</si>
  <si>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</si>
  <si>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</si>
  <si>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</si>
  <si>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</si>
  <si>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</si>
  <si>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</si>
  <si>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</si>
  <si>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</si>
  <si>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</si>
  <si>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</si>
  <si>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</si>
  <si>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</si>
  <si>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</si>
  <si>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</si>
  <si>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</si>
  <si>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</si>
  <si>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</si>
  <si>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</si>
  <si>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</si>
  <si>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</si>
  <si>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</si>
  <si>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</si>
  <si>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</si>
  <si>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</si>
  <si>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</si>
  <si>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</si>
  <si>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</si>
  <si>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令和6年6月3日</t>
    <phoneticPr fontId="3"/>
  </si>
  <si>
    <t>横浜市長</t>
  </si>
  <si>
    <t>東京都　港区　芝　３－５－５</t>
    <phoneticPr fontId="3"/>
  </si>
  <si>
    <t>不二建設株式会社
東京支社　建築部門　執行役員　加藤　甲四郎</t>
    <phoneticPr fontId="3"/>
  </si>
  <si>
    <t>03-5476-5563</t>
    <phoneticPr fontId="3"/>
  </si>
  <si>
    <t>不二建設株式会社　東京支社</t>
    <phoneticPr fontId="3"/>
  </si>
  <si>
    <t>大分類：D建設業　中分類：06総合工事業</t>
    <phoneticPr fontId="3"/>
  </si>
  <si>
    <t>前年度（2023年度）完成工事高　　  200.9  億</t>
    <phoneticPr fontId="3"/>
  </si>
  <si>
    <t>　　　　　141名　(2024年3月末)</t>
    <phoneticPr fontId="3"/>
  </si>
  <si>
    <t>分別の徹底・廃棄物の圧縮(空隙率の削減)</t>
    <phoneticPr fontId="3"/>
  </si>
  <si>
    <t>分別の徹底・廃棄物の圧縮(空隙率の削減)の再強化。　　　　　　　　　　　　　　　　　　　建設汚泥の敷地内利用の検討。</t>
    <phoneticPr fontId="3"/>
  </si>
  <si>
    <t>廃プラ・木くず・紙くず・金属くず・がれき類等を作業所の敷地・計画状況に応じて、無理のない分別品目を選定し分別を実施。</t>
    <phoneticPr fontId="3"/>
  </si>
  <si>
    <t>現状の取組みを継続し、分別廃棄物の圧縮努力を行い、搬出時の削減の実施を強化する。</t>
    <phoneticPr fontId="3"/>
  </si>
  <si>
    <t>無</t>
    <phoneticPr fontId="3"/>
  </si>
  <si>
    <t>優良認定処理業者・再生利用業者を選定する。</t>
    <phoneticPr fontId="3"/>
  </si>
  <si>
    <t>現状の取組みの強化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</si>
</sst>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N51" sqref="N51:U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2831</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8146.2000000000007</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7331.4999999999991</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t="s">
        <v>460</v>
      </c>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t="s">
        <v>460</v>
      </c>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t="s">
        <v>460</v>
      </c>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t="s">
        <v>460</v>
      </c>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t="s">
        <v>460</v>
      </c>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t="s">
        <v>460</v>
      </c>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8146.2000000000007</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350.20000000000005</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7469.3</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461</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7331.4999999999991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315.10000000000002</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6722.3</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462</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不二建設株式会社　東京支社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3031.9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3368.8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3031.9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3031.9</v>
      </c>
      <c r="P27" s="700"/>
      <c r="Q27" s="700"/>
      <c r="R27" s="700"/>
      <c r="S27" s="49" t="s">
        <v>38</v>
      </c>
      <c r="T27" s="70"/>
      <c r="U27" s="70"/>
      <c r="X27" s="68" t="s">
        <v>39</v>
      </c>
      <c r="Y27" s="71"/>
      <c r="AG27" s="58"/>
      <c r="AH27" s="58"/>
      <c r="AI27" s="58"/>
      <c r="AJ27" s="58"/>
      <c r="AK27" s="742">
        <f>+AG18+O27</f>
        <v>3031.9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3031.9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3368.8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3.9</v>
      </c>
      <c r="G30" s="712"/>
      <c r="H30" s="214" t="s">
        <v>198</v>
      </c>
      <c r="L30" s="709"/>
      <c r="O30" s="61"/>
      <c r="Q30" s="699">
        <f>+ROUND(Z28,1)+ROUND(Z29,1)+ROUND(Z30,1)</f>
        <v>3031.9</v>
      </c>
      <c r="R30" s="700"/>
      <c r="S30" s="700"/>
      <c r="T30" s="700"/>
      <c r="U30" s="49" t="s">
        <v>16</v>
      </c>
      <c r="X30" s="697" t="s">
        <v>186</v>
      </c>
      <c r="Y30" s="698"/>
      <c r="Z30" s="690"/>
      <c r="AA30" s="691"/>
      <c r="AB30" s="691"/>
      <c r="AC30" s="691"/>
      <c r="AD30" s="691"/>
      <c r="AE30" s="49" t="s">
        <v>13</v>
      </c>
      <c r="AK30" s="651">
        <v>3.5</v>
      </c>
      <c r="AL30" s="652"/>
      <c r="AM30" s="652"/>
      <c r="AN30" s="652"/>
      <c r="AO30" s="57" t="s">
        <v>13</v>
      </c>
      <c r="AR30" s="758"/>
      <c r="AS30" s="755"/>
      <c r="AT30" s="755"/>
      <c r="AU30" s="756"/>
    </row>
    <row r="31" spans="2:48" ht="27" customHeight="1" thickTop="1" thickBot="1" x14ac:dyDescent="0.2">
      <c r="B31" s="725" t="s">
        <v>375</v>
      </c>
      <c r="C31" s="676"/>
      <c r="D31" s="676"/>
      <c r="E31" s="677"/>
      <c r="F31" s="711">
        <v>3368.8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93.2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103.6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93.2</v>
      </c>
      <c r="P27" s="700"/>
      <c r="Q27" s="700"/>
      <c r="R27" s="700"/>
      <c r="S27" s="49" t="s">
        <v>38</v>
      </c>
      <c r="T27" s="70"/>
      <c r="U27" s="70"/>
      <c r="X27" s="68" t="s">
        <v>39</v>
      </c>
      <c r="Y27" s="71"/>
      <c r="AG27" s="58"/>
      <c r="AH27" s="58"/>
      <c r="AI27" s="58"/>
      <c r="AJ27" s="58"/>
      <c r="AK27" s="742">
        <f>+AG18+O27</f>
        <v>93.2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103.6</v>
      </c>
      <c r="G29" s="712"/>
      <c r="H29" s="214" t="s">
        <v>198</v>
      </c>
      <c r="L29" s="709"/>
      <c r="O29" s="61"/>
      <c r="P29" s="148"/>
      <c r="Q29" s="56" t="s">
        <v>183</v>
      </c>
      <c r="R29" s="676" t="s">
        <v>33</v>
      </c>
      <c r="S29" s="692"/>
      <c r="T29" s="692"/>
      <c r="U29" s="693"/>
      <c r="V29" s="53"/>
      <c r="W29" s="72"/>
      <c r="X29" s="697" t="s">
        <v>315</v>
      </c>
      <c r="Y29" s="698"/>
      <c r="Z29" s="690">
        <v>93.2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24.6</v>
      </c>
      <c r="G30" s="712"/>
      <c r="H30" s="214" t="s">
        <v>198</v>
      </c>
      <c r="L30" s="709"/>
      <c r="O30" s="61"/>
      <c r="Q30" s="699">
        <f>+ROUND(Z28,1)+ROUND(Z29,1)+ROUND(Z30,1)</f>
        <v>93.2</v>
      </c>
      <c r="R30" s="700"/>
      <c r="S30" s="700"/>
      <c r="T30" s="700"/>
      <c r="U30" s="49" t="s">
        <v>16</v>
      </c>
      <c r="X30" s="697" t="s">
        <v>186</v>
      </c>
      <c r="Y30" s="698"/>
      <c r="Z30" s="690"/>
      <c r="AA30" s="691"/>
      <c r="AB30" s="691"/>
      <c r="AC30" s="691"/>
      <c r="AD30" s="691"/>
      <c r="AE30" s="49" t="s">
        <v>13</v>
      </c>
      <c r="AK30" s="651">
        <v>22.1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12.7</v>
      </c>
      <c r="P27" s="700"/>
      <c r="Q27" s="700"/>
      <c r="R27" s="700"/>
      <c r="S27" s="49" t="s">
        <v>38</v>
      </c>
      <c r="T27" s="70"/>
      <c r="U27" s="70"/>
      <c r="X27" s="68" t="s">
        <v>39</v>
      </c>
      <c r="Y27" s="71"/>
      <c r="AG27" s="58"/>
      <c r="AH27" s="58"/>
      <c r="AI27" s="58"/>
      <c r="AJ27" s="58"/>
      <c r="AK27" s="742">
        <f>+AG18+O27</f>
        <v>12.7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14.1</v>
      </c>
      <c r="G29" s="712"/>
      <c r="H29" s="214" t="s">
        <v>198</v>
      </c>
      <c r="L29" s="709"/>
      <c r="O29" s="61"/>
      <c r="P29" s="148"/>
      <c r="Q29" s="56" t="s">
        <v>183</v>
      </c>
      <c r="R29" s="676" t="s">
        <v>33</v>
      </c>
      <c r="S29" s="692"/>
      <c r="T29" s="692"/>
      <c r="U29" s="693"/>
      <c r="V29" s="53"/>
      <c r="W29" s="72"/>
      <c r="X29" s="697" t="s">
        <v>315</v>
      </c>
      <c r="Y29" s="698"/>
      <c r="Z29" s="690">
        <v>12.7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3.6</v>
      </c>
      <c r="G30" s="712"/>
      <c r="H30" s="214" t="s">
        <v>198</v>
      </c>
      <c r="L30" s="709"/>
      <c r="O30" s="61"/>
      <c r="Q30" s="699">
        <f>+ROUND(Z28,1)+ROUND(Z29,1)+ROUND(Z30,1)</f>
        <v>12.7</v>
      </c>
      <c r="R30" s="700"/>
      <c r="S30" s="700"/>
      <c r="T30" s="700"/>
      <c r="U30" s="49" t="s">
        <v>16</v>
      </c>
      <c r="X30" s="697" t="s">
        <v>186</v>
      </c>
      <c r="Y30" s="698"/>
      <c r="Z30" s="690"/>
      <c r="AA30" s="691"/>
      <c r="AB30" s="691"/>
      <c r="AC30" s="691"/>
      <c r="AD30" s="691"/>
      <c r="AE30" s="49" t="s">
        <v>13</v>
      </c>
      <c r="AK30" s="651">
        <v>3.2</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461.2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512.4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377.9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461.2</v>
      </c>
      <c r="P27" s="700"/>
      <c r="Q27" s="700"/>
      <c r="R27" s="700"/>
      <c r="S27" s="49" t="s">
        <v>38</v>
      </c>
      <c r="T27" s="70"/>
      <c r="U27" s="70"/>
      <c r="X27" s="68" t="s">
        <v>39</v>
      </c>
      <c r="Y27" s="71"/>
      <c r="AG27" s="58"/>
      <c r="AH27" s="58"/>
      <c r="AI27" s="58"/>
      <c r="AJ27" s="58"/>
      <c r="AK27" s="742">
        <f>+AG18+O27</f>
        <v>461.2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377.9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512.4</v>
      </c>
      <c r="G29" s="712"/>
      <c r="H29" s="214" t="s">
        <v>198</v>
      </c>
      <c r="L29" s="709"/>
      <c r="O29" s="61"/>
      <c r="P29" s="148"/>
      <c r="Q29" s="56" t="s">
        <v>183</v>
      </c>
      <c r="R29" s="676" t="s">
        <v>33</v>
      </c>
      <c r="S29" s="692"/>
      <c r="T29" s="692"/>
      <c r="U29" s="693"/>
      <c r="V29" s="53"/>
      <c r="W29" s="72"/>
      <c r="X29" s="697" t="s">
        <v>315</v>
      </c>
      <c r="Y29" s="698"/>
      <c r="Z29" s="690">
        <v>83.3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90.8</v>
      </c>
      <c r="G30" s="712"/>
      <c r="H30" s="214" t="s">
        <v>198</v>
      </c>
      <c r="L30" s="709"/>
      <c r="O30" s="61"/>
      <c r="Q30" s="699">
        <f>+ROUND(Z28,1)+ROUND(Z29,1)+ROUND(Z30,1)</f>
        <v>461.2</v>
      </c>
      <c r="R30" s="700"/>
      <c r="S30" s="700"/>
      <c r="T30" s="700"/>
      <c r="U30" s="49" t="s">
        <v>16</v>
      </c>
      <c r="X30" s="697" t="s">
        <v>186</v>
      </c>
      <c r="Y30" s="698"/>
      <c r="Z30" s="690"/>
      <c r="AA30" s="691"/>
      <c r="AB30" s="691"/>
      <c r="AC30" s="691"/>
      <c r="AD30" s="691"/>
      <c r="AE30" s="49" t="s">
        <v>13</v>
      </c>
      <c r="AK30" s="651">
        <v>81.7</v>
      </c>
      <c r="AL30" s="652"/>
      <c r="AM30" s="652"/>
      <c r="AN30" s="652"/>
      <c r="AO30" s="57" t="s">
        <v>13</v>
      </c>
      <c r="AR30" s="758"/>
      <c r="AS30" s="755"/>
      <c r="AT30" s="755"/>
      <c r="AU30" s="756"/>
    </row>
    <row r="31" spans="2:48" ht="27" customHeight="1" thickTop="1" thickBot="1" x14ac:dyDescent="0.2">
      <c r="B31" s="725" t="s">
        <v>375</v>
      </c>
      <c r="C31" s="676"/>
      <c r="D31" s="676"/>
      <c r="E31" s="677"/>
      <c r="F31" s="711">
        <v>419.9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63.1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70.099999999999994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63.1</v>
      </c>
      <c r="P27" s="700"/>
      <c r="Q27" s="700"/>
      <c r="R27" s="700"/>
      <c r="S27" s="49" t="s">
        <v>38</v>
      </c>
      <c r="T27" s="70"/>
      <c r="U27" s="70"/>
      <c r="X27" s="68" t="s">
        <v>39</v>
      </c>
      <c r="Y27" s="71"/>
      <c r="AG27" s="58"/>
      <c r="AH27" s="58"/>
      <c r="AI27" s="58"/>
      <c r="AJ27" s="58"/>
      <c r="AK27" s="742">
        <f>+AG18+O27</f>
        <v>63.1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70.099999999999994</v>
      </c>
      <c r="G29" s="712"/>
      <c r="H29" s="214" t="s">
        <v>198</v>
      </c>
      <c r="L29" s="709"/>
      <c r="O29" s="61"/>
      <c r="P29" s="148"/>
      <c r="Q29" s="56" t="s">
        <v>183</v>
      </c>
      <c r="R29" s="676" t="s">
        <v>33</v>
      </c>
      <c r="S29" s="692"/>
      <c r="T29" s="692"/>
      <c r="U29" s="693"/>
      <c r="V29" s="53"/>
      <c r="W29" s="72"/>
      <c r="X29" s="697" t="s">
        <v>315</v>
      </c>
      <c r="Y29" s="698"/>
      <c r="Z29" s="690">
        <v>63.1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63.1</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38.299999999999997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42.6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38.299999999999997</v>
      </c>
      <c r="P27" s="700"/>
      <c r="Q27" s="700"/>
      <c r="R27" s="700"/>
      <c r="S27" s="49" t="s">
        <v>38</v>
      </c>
      <c r="T27" s="70"/>
      <c r="U27" s="70"/>
      <c r="X27" s="68" t="s">
        <v>39</v>
      </c>
      <c r="Y27" s="71"/>
      <c r="AG27" s="58"/>
      <c r="AH27" s="58"/>
      <c r="AI27" s="58"/>
      <c r="AJ27" s="58"/>
      <c r="AK27" s="742">
        <f>+AG18+O27</f>
        <v>38.299999999999997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42.6</v>
      </c>
      <c r="G29" s="712"/>
      <c r="H29" s="214" t="s">
        <v>198</v>
      </c>
      <c r="L29" s="709"/>
      <c r="O29" s="61"/>
      <c r="P29" s="148"/>
      <c r="Q29" s="56" t="s">
        <v>183</v>
      </c>
      <c r="R29" s="676" t="s">
        <v>33</v>
      </c>
      <c r="S29" s="692"/>
      <c r="T29" s="692"/>
      <c r="U29" s="693"/>
      <c r="V29" s="53"/>
      <c r="W29" s="72"/>
      <c r="X29" s="697" t="s">
        <v>315</v>
      </c>
      <c r="Y29" s="698"/>
      <c r="Z29" s="690">
        <v>38.299999999999997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7.4</v>
      </c>
      <c r="G30" s="712"/>
      <c r="H30" s="214" t="s">
        <v>198</v>
      </c>
      <c r="L30" s="709"/>
      <c r="O30" s="61"/>
      <c r="Q30" s="699">
        <f>+ROUND(Z28,1)+ROUND(Z29,1)+ROUND(Z30,1)</f>
        <v>38.299999999999997</v>
      </c>
      <c r="R30" s="700"/>
      <c r="S30" s="700"/>
      <c r="T30" s="700"/>
      <c r="U30" s="49" t="s">
        <v>16</v>
      </c>
      <c r="X30" s="697" t="s">
        <v>186</v>
      </c>
      <c r="Y30" s="698"/>
      <c r="Z30" s="690"/>
      <c r="AA30" s="691"/>
      <c r="AB30" s="691"/>
      <c r="AC30" s="691"/>
      <c r="AD30" s="691"/>
      <c r="AE30" s="49" t="s">
        <v>13</v>
      </c>
      <c r="AK30" s="651">
        <v>6.7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3488.9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3876.6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3312.5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3488.9</v>
      </c>
      <c r="P27" s="700"/>
      <c r="Q27" s="700"/>
      <c r="R27" s="700"/>
      <c r="S27" s="49" t="s">
        <v>38</v>
      </c>
      <c r="T27" s="70"/>
      <c r="U27" s="70"/>
      <c r="X27" s="68" t="s">
        <v>39</v>
      </c>
      <c r="Y27" s="71"/>
      <c r="AG27" s="58"/>
      <c r="AH27" s="58"/>
      <c r="AI27" s="58"/>
      <c r="AJ27" s="58"/>
      <c r="AK27" s="742">
        <f>+AG18+O27</f>
        <v>3488.9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3312.5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3876.6</v>
      </c>
      <c r="G29" s="712"/>
      <c r="H29" s="214" t="s">
        <v>198</v>
      </c>
      <c r="L29" s="709"/>
      <c r="O29" s="61"/>
      <c r="P29" s="148"/>
      <c r="Q29" s="56" t="s">
        <v>183</v>
      </c>
      <c r="R29" s="676" t="s">
        <v>33</v>
      </c>
      <c r="S29" s="692"/>
      <c r="T29" s="692"/>
      <c r="U29" s="693"/>
      <c r="V29" s="53"/>
      <c r="W29" s="72"/>
      <c r="X29" s="697" t="s">
        <v>315</v>
      </c>
      <c r="Y29" s="698"/>
      <c r="Z29" s="690">
        <v>176.4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142.9</v>
      </c>
      <c r="G30" s="712"/>
      <c r="H30" s="214" t="s">
        <v>198</v>
      </c>
      <c r="L30" s="709"/>
      <c r="O30" s="61"/>
      <c r="Q30" s="699">
        <f>+ROUND(Z28,1)+ROUND(Z29,1)+ROUND(Z30,1)</f>
        <v>3488.9</v>
      </c>
      <c r="R30" s="700"/>
      <c r="S30" s="700"/>
      <c r="T30" s="700"/>
      <c r="U30" s="49" t="s">
        <v>16</v>
      </c>
      <c r="X30" s="697" t="s">
        <v>186</v>
      </c>
      <c r="Y30" s="698"/>
      <c r="Z30" s="690"/>
      <c r="AA30" s="691"/>
      <c r="AB30" s="691"/>
      <c r="AC30" s="691"/>
      <c r="AD30" s="691"/>
      <c r="AE30" s="49" t="s">
        <v>13</v>
      </c>
      <c r="AK30" s="651">
        <v>128.6</v>
      </c>
      <c r="AL30" s="652"/>
      <c r="AM30" s="652"/>
      <c r="AN30" s="652"/>
      <c r="AO30" s="57" t="s">
        <v>13</v>
      </c>
      <c r="AR30" s="758"/>
      <c r="AS30" s="755"/>
      <c r="AT30" s="755"/>
      <c r="AU30" s="756"/>
    </row>
    <row r="31" spans="2:48" ht="27" customHeight="1" thickTop="1" thickBot="1" x14ac:dyDescent="0.2">
      <c r="B31" s="725" t="s">
        <v>375</v>
      </c>
      <c r="C31" s="676"/>
      <c r="D31" s="676"/>
      <c r="E31" s="677"/>
      <c r="F31" s="711">
        <v>3680.6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不二建設株式会社　東京支社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142.19999999999999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142.19999999999999</v>
      </c>
      <c r="P27" s="700"/>
      <c r="Q27" s="700"/>
      <c r="R27" s="700"/>
      <c r="S27" s="49" t="s">
        <v>38</v>
      </c>
      <c r="T27" s="70"/>
      <c r="U27" s="70"/>
      <c r="X27" s="68" t="s">
        <v>39</v>
      </c>
      <c r="Y27" s="71"/>
      <c r="AG27" s="58"/>
      <c r="AH27" s="58"/>
      <c r="AI27" s="58"/>
      <c r="AJ27" s="58"/>
      <c r="AK27" s="742">
        <f>+AG18+O27</f>
        <v>142.19999999999999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158</v>
      </c>
      <c r="G29" s="712"/>
      <c r="H29" s="214" t="s">
        <v>198</v>
      </c>
      <c r="L29" s="709"/>
      <c r="O29" s="61"/>
      <c r="P29" s="148"/>
      <c r="Q29" s="56" t="s">
        <v>183</v>
      </c>
      <c r="R29" s="676" t="s">
        <v>33</v>
      </c>
      <c r="S29" s="692"/>
      <c r="T29" s="692"/>
      <c r="U29" s="693"/>
      <c r="V29" s="53"/>
      <c r="W29" s="72"/>
      <c r="X29" s="697" t="s">
        <v>315</v>
      </c>
      <c r="Y29" s="698"/>
      <c r="Z29" s="690">
        <v>141.19999999999999</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77</v>
      </c>
      <c r="G30" s="712"/>
      <c r="H30" s="214" t="s">
        <v>198</v>
      </c>
      <c r="L30" s="709"/>
      <c r="O30" s="61"/>
      <c r="Q30" s="699">
        <f>+ROUND(Z28,1)+ROUND(Z29,1)+ROUND(Z30,1)</f>
        <v>141.19999999999999</v>
      </c>
      <c r="R30" s="700"/>
      <c r="S30" s="700"/>
      <c r="T30" s="700"/>
      <c r="U30" s="49" t="s">
        <v>16</v>
      </c>
      <c r="X30" s="697" t="s">
        <v>186</v>
      </c>
      <c r="Y30" s="698"/>
      <c r="Z30" s="690"/>
      <c r="AA30" s="691"/>
      <c r="AB30" s="691"/>
      <c r="AC30" s="691"/>
      <c r="AD30" s="691"/>
      <c r="AE30" s="49" t="s">
        <v>13</v>
      </c>
      <c r="AK30" s="651">
        <v>69.3</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不二建設株式会社　東京支社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3368.8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103.6</v>
      </c>
      <c r="M9" s="377">
        <f>IF(OR(ｷ.紙くず!F24&gt;0,ｷ.紙くず!F24&lt;0),ｷ.紙くず!F24,IF(M$19&gt;0,"0",0))</f>
        <v>14.1</v>
      </c>
      <c r="N9" s="377">
        <f>IF(OR(ｸ.木くず!F24&gt;0,ｸ.木くず!F24&lt;0),ｸ.木くず!F24,IF(N$19&gt;0,"0",0))</f>
        <v>512.4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70.099999999999994</v>
      </c>
      <c r="T9" s="377">
        <f>IF(OR(ｾ.ｶﾞﾗｽ･ｺﾝｸﾘ･陶磁器くず!F24&gt;0,ｾ.ｶﾞﾗｽ･ｺﾝｸﾘ･陶磁器くず!F24&lt;0),ｾ.ｶﾞﾗｽ･ｺﾝｸﾘ･陶磁器くず!F24,IF(T$19&gt;0,"0",0))</f>
        <v>42.6</v>
      </c>
      <c r="U9" s="377">
        <f>IF(OR(ｿ.鉱さい!F24&gt;0,ｿ.鉱さい!F24&lt;0),ｿ.鉱さい!F24,IF(U$19&gt;0,"0",0))</f>
        <v>0</v>
      </c>
      <c r="V9" s="377">
        <f>IF(OR(ﾀ.がれき類!F24&gt;0,ﾀ.がれき類!F24&lt;0),ﾀ.がれき類!F24,IF(V$19&gt;0,"0",0))</f>
        <v>3876.6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158</v>
      </c>
      <c r="AA9" s="379">
        <f>IF(SUM(G9:Z9)&gt;0,SUM(G9:Z9),IF(AA$19&gt;0,"0",0))</f>
        <v>8146.2000000000007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3368.8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103.6</v>
      </c>
      <c r="M14" s="383">
        <f>IF(OR(ｷ.紙くず!F29&gt;0,ｷ.紙くず!F29&lt;0),ｷ.紙くず!F29,IF(M$19&gt;0,"0",0))</f>
        <v>14.1</v>
      </c>
      <c r="N14" s="383">
        <f>IF(OR(ｸ.木くず!F29&gt;0,ｸ.木くず!F29&lt;0),ｸ.木くず!F29,IF(N$19&gt;0,"0",0))</f>
        <v>512.4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70.099999999999994</v>
      </c>
      <c r="T14" s="383">
        <f>IF(OR(ｾ.ｶﾞﾗｽ･ｺﾝｸﾘ･陶磁器くず!F29&gt;0,ｾ.ｶﾞﾗｽ･ｺﾝｸﾘ･陶磁器くず!F29&lt;0),ｾ.ｶﾞﾗｽ･ｺﾝｸﾘ･陶磁器くず!F29,IF(T$19&gt;0,"0",0))</f>
        <v>42.6</v>
      </c>
      <c r="U14" s="383">
        <f>IF(OR(ｿ.鉱さい!F29&gt;0,ｿ.鉱さい!F29&lt;0),ｿ.鉱さい!F29,IF(U$19&gt;0,"0",0))</f>
        <v>0</v>
      </c>
      <c r="V14" s="383">
        <f>IF(OR(ﾀ.がれき類!F29&gt;0,ﾀ.がれき類!F29&lt;0),ﾀ.がれき類!F29,IF(V$19&gt;0,"0",0))</f>
        <v>3876.6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158</v>
      </c>
      <c r="AA14" s="385">
        <f t="shared" si="0"/>
        <v>8146.2000000000007</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3.9</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24.6</v>
      </c>
      <c r="M15" s="383">
        <f>IF(OR(ｷ.紙くず!F30&gt;0,ｷ.紙くず!F30&lt;0),ｷ.紙くず!F30,IF(M$19&gt;0,"0",0))</f>
        <v>3.6</v>
      </c>
      <c r="N15" s="383">
        <f>IF(OR(ｸ.木くず!F30&gt;0,ｸ.木くず!F30&lt;0),ｸ.木くず!F30,IF(N$19&gt;0,"0",0))</f>
        <v>90.8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7.4</v>
      </c>
      <c r="U15" s="383">
        <f>IF(OR(ｿ.鉱さい!F30&gt;0,ｿ.鉱さい!F30&lt;0),ｿ.鉱さい!F30,IF(U$19&gt;0,"0",0))</f>
        <v>0</v>
      </c>
      <c r="V15" s="383">
        <f>IF(OR(ﾀ.がれき類!F30&gt;0,ﾀ.がれき類!F30&lt;0),ﾀ.がれき類!F30,IF(V$19&gt;0,"0",0))</f>
        <v>142.9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77</v>
      </c>
      <c r="AA15" s="385">
        <f t="shared" si="0"/>
        <v>350.20000000000005</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3368.8</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f>IF(OR(ｸ.木くず!F31&gt;0,ｸ.木くず!F31&lt;0),ｸ.木くず!F31,IF(N$19&gt;0,"0",0))</f>
        <v>419.9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3680.6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7469.3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3031.9</v>
      </c>
      <c r="I19" s="389">
        <f t="shared" si="1"/>
        <v>0</v>
      </c>
      <c r="J19" s="389">
        <f t="shared" si="1"/>
        <v>0</v>
      </c>
      <c r="K19" s="389">
        <f t="shared" si="1"/>
        <v>0</v>
      </c>
      <c r="L19" s="389">
        <f t="shared" si="1"/>
        <v>93.2</v>
      </c>
      <c r="M19" s="389">
        <f t="shared" si="1"/>
        <v>12.7</v>
      </c>
      <c r="N19" s="389">
        <f t="shared" si="1"/>
        <v>461.2</v>
      </c>
      <c r="O19" s="389">
        <f t="shared" si="1"/>
        <v>0</v>
      </c>
      <c r="P19" s="389">
        <f t="shared" si="1"/>
        <v>0</v>
      </c>
      <c r="Q19" s="389">
        <f t="shared" si="1"/>
        <v>0</v>
      </c>
      <c r="R19" s="389">
        <f t="shared" si="1"/>
        <v>0</v>
      </c>
      <c r="S19" s="389">
        <f t="shared" si="1"/>
        <v>63.1</v>
      </c>
      <c r="T19" s="389">
        <f t="shared" si="1"/>
        <v>38.299999999999997</v>
      </c>
      <c r="U19" s="389">
        <f t="shared" si="1"/>
        <v>0</v>
      </c>
      <c r="V19" s="389">
        <f t="shared" si="1"/>
        <v>3488.9</v>
      </c>
      <c r="W19" s="389">
        <f t="shared" si="1"/>
        <v>0</v>
      </c>
      <c r="X19" s="389">
        <f t="shared" si="1"/>
        <v>0</v>
      </c>
      <c r="Y19" s="389">
        <f t="shared" si="1"/>
        <v>0</v>
      </c>
      <c r="Z19" s="390">
        <f t="shared" si="1"/>
        <v>142.19999999999999</v>
      </c>
      <c r="AA19" s="391">
        <f t="shared" ref="AA19:AA25" si="2">SUM(G19:Z19)</f>
        <v>7331.4999999999991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3031.9</v>
      </c>
      <c r="I37" s="424">
        <f t="shared" si="8"/>
        <v>0</v>
      </c>
      <c r="J37" s="424">
        <f t="shared" si="8"/>
        <v>0</v>
      </c>
      <c r="K37" s="424">
        <f t="shared" si="8"/>
        <v>0</v>
      </c>
      <c r="L37" s="424">
        <f t="shared" si="8"/>
        <v>93.2</v>
      </c>
      <c r="M37" s="424">
        <f t="shared" si="8"/>
        <v>12.7</v>
      </c>
      <c r="N37" s="424">
        <f t="shared" si="8"/>
        <v>461.2</v>
      </c>
      <c r="O37" s="424">
        <f t="shared" si="8"/>
        <v>0</v>
      </c>
      <c r="P37" s="424">
        <f t="shared" si="8"/>
        <v>0</v>
      </c>
      <c r="Q37" s="424">
        <f t="shared" si="8"/>
        <v>0</v>
      </c>
      <c r="R37" s="424">
        <f t="shared" si="8"/>
        <v>0</v>
      </c>
      <c r="S37" s="424">
        <f t="shared" si="8"/>
        <v>63.1</v>
      </c>
      <c r="T37" s="424">
        <f t="shared" si="8"/>
        <v>38.299999999999997</v>
      </c>
      <c r="U37" s="424">
        <f t="shared" si="8"/>
        <v>0</v>
      </c>
      <c r="V37" s="424">
        <f t="shared" si="8"/>
        <v>3488.9</v>
      </c>
      <c r="W37" s="424">
        <f t="shared" si="8"/>
        <v>0</v>
      </c>
      <c r="X37" s="424">
        <f t="shared" si="8"/>
        <v>0</v>
      </c>
      <c r="Y37" s="424">
        <f t="shared" si="8"/>
        <v>0</v>
      </c>
      <c r="Z37" s="425">
        <f t="shared" si="8"/>
        <v>142.19999999999999</v>
      </c>
      <c r="AA37" s="426">
        <f t="shared" si="4"/>
        <v>7331.4999999999991</v>
      </c>
    </row>
    <row r="38" spans="2:27" ht="24" customHeight="1" x14ac:dyDescent="0.15">
      <c r="B38" s="170"/>
      <c r="C38" s="776"/>
      <c r="D38" s="227"/>
      <c r="E38" s="225" t="s">
        <v>319</v>
      </c>
      <c r="F38" s="443"/>
      <c r="G38" s="415">
        <f t="shared" ref="G38:Z38" si="9">SUM(G39:G41)</f>
        <v>0</v>
      </c>
      <c r="H38" s="415">
        <f t="shared" si="9"/>
        <v>3031.9</v>
      </c>
      <c r="I38" s="415">
        <f t="shared" si="9"/>
        <v>0</v>
      </c>
      <c r="J38" s="415">
        <f t="shared" si="9"/>
        <v>0</v>
      </c>
      <c r="K38" s="415">
        <f t="shared" si="9"/>
        <v>0</v>
      </c>
      <c r="L38" s="415">
        <f t="shared" si="9"/>
        <v>93.2</v>
      </c>
      <c r="M38" s="415">
        <f t="shared" si="9"/>
        <v>12.7</v>
      </c>
      <c r="N38" s="415">
        <f t="shared" si="9"/>
        <v>461.2</v>
      </c>
      <c r="O38" s="415">
        <f t="shared" si="9"/>
        <v>0</v>
      </c>
      <c r="P38" s="415">
        <f t="shared" si="9"/>
        <v>0</v>
      </c>
      <c r="Q38" s="415">
        <f t="shared" si="9"/>
        <v>0</v>
      </c>
      <c r="R38" s="415">
        <f t="shared" si="9"/>
        <v>0</v>
      </c>
      <c r="S38" s="415">
        <f t="shared" si="9"/>
        <v>63.1</v>
      </c>
      <c r="T38" s="415">
        <f t="shared" si="9"/>
        <v>38.299999999999997</v>
      </c>
      <c r="U38" s="415">
        <f t="shared" si="9"/>
        <v>0</v>
      </c>
      <c r="V38" s="415">
        <f t="shared" si="9"/>
        <v>3488.9</v>
      </c>
      <c r="W38" s="415">
        <f t="shared" si="9"/>
        <v>0</v>
      </c>
      <c r="X38" s="415">
        <f t="shared" si="9"/>
        <v>0</v>
      </c>
      <c r="Y38" s="415">
        <f t="shared" si="9"/>
        <v>0</v>
      </c>
      <c r="Z38" s="416">
        <f t="shared" si="9"/>
        <v>141.19999999999999</v>
      </c>
      <c r="AA38" s="417">
        <f t="shared" si="4"/>
        <v>7330.4999999999991</v>
      </c>
    </row>
    <row r="39" spans="2:27" ht="24" customHeight="1" x14ac:dyDescent="0.15">
      <c r="B39" s="170"/>
      <c r="C39" s="776"/>
      <c r="D39" s="228"/>
      <c r="E39" s="223"/>
      <c r="F39" s="221" t="s">
        <v>233</v>
      </c>
      <c r="G39" s="418">
        <f>+ｱ.燃え殻!$Z$28</f>
        <v>0</v>
      </c>
      <c r="H39" s="418">
        <f>+ｲ.汚泥!$Z$28</f>
        <v>3031.9</v>
      </c>
      <c r="I39" s="418">
        <f>+ｳ.廃油!$Z$28</f>
        <v>0</v>
      </c>
      <c r="J39" s="418">
        <f>+ｴ.廃酸!$Z$28</f>
        <v>0</v>
      </c>
      <c r="K39" s="418">
        <f>+ｵ.廃ｱﾙｶﾘ!$Z$28</f>
        <v>0</v>
      </c>
      <c r="L39" s="418">
        <f>+ｶ.廃ﾌﾟﾗ類!$Z$28</f>
        <v>0</v>
      </c>
      <c r="M39" s="418">
        <f>+ｷ.紙くず!$Z$28</f>
        <v>0</v>
      </c>
      <c r="N39" s="418">
        <f>+ｸ.木くず!$Z$28</f>
        <v>377.9</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3312.5</v>
      </c>
      <c r="W39" s="418">
        <f>+ﾁ.動物のふん尿!$Z$28</f>
        <v>0</v>
      </c>
      <c r="X39" s="418">
        <f>+ﾂ.動物の死体!$Z$28</f>
        <v>0</v>
      </c>
      <c r="Y39" s="418">
        <f>+ﾃ.ばいじん!$Z$28</f>
        <v>0</v>
      </c>
      <c r="Z39" s="419">
        <f>+ﾄ.混合廃棄物その他!$Z$28</f>
        <v>0</v>
      </c>
      <c r="AA39" s="420">
        <f t="shared" si="4"/>
        <v>6722.3</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93.2</v>
      </c>
      <c r="M40" s="418">
        <f>+ｷ.紙くず!$Z$29</f>
        <v>12.7</v>
      </c>
      <c r="N40" s="418">
        <f>+ｸ.木くず!$Z$29</f>
        <v>83.3</v>
      </c>
      <c r="O40" s="418">
        <f>+ｹ.繊維くず!$Z$29</f>
        <v>0</v>
      </c>
      <c r="P40" s="418">
        <f>+ｺ.動植物性残さ!$Z$29</f>
        <v>0</v>
      </c>
      <c r="Q40" s="418">
        <f>+ｻ.動物系固形不要物!$Z$29</f>
        <v>0</v>
      </c>
      <c r="R40" s="418">
        <f>+ｼ.ｺﾞﾑくず!$Z$29</f>
        <v>0</v>
      </c>
      <c r="S40" s="418">
        <f>+ｽ.金属くず!$Z$29</f>
        <v>63.1</v>
      </c>
      <c r="T40" s="418">
        <f>+ｾ.ｶﾞﾗｽ･ｺﾝｸﾘ･陶磁器くず!$Z$29</f>
        <v>38.299999999999997</v>
      </c>
      <c r="U40" s="418">
        <f>+ｿ.鉱さい!$Z$29</f>
        <v>0</v>
      </c>
      <c r="V40" s="418">
        <f>+ﾀ.がれき類!$Z$29</f>
        <v>176.4</v>
      </c>
      <c r="W40" s="418">
        <f>+ﾁ.動物のふん尿!$Z$29</f>
        <v>0</v>
      </c>
      <c r="X40" s="418">
        <f>+ﾂ.動物の死体!$Z$29</f>
        <v>0</v>
      </c>
      <c r="Y40" s="418">
        <f>+ﾃ.ばいじん!$Z$29</f>
        <v>0</v>
      </c>
      <c r="Z40" s="419">
        <f>+ﾄ.混合廃棄物その他!$Z$29</f>
        <v>141.19999999999999</v>
      </c>
      <c r="AA40" s="420">
        <f t="shared" si="4"/>
        <v>608.20000000000005</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v>
      </c>
      <c r="AA42" s="423">
        <f>SUM(G42:Z42)</f>
        <v>1</v>
      </c>
    </row>
    <row r="43" spans="2:27" ht="24" customHeight="1" x14ac:dyDescent="0.15">
      <c r="B43" s="170"/>
      <c r="C43" s="128" t="s">
        <v>235</v>
      </c>
      <c r="D43" s="795" t="s">
        <v>349</v>
      </c>
      <c r="E43" s="795"/>
      <c r="F43" s="796"/>
      <c r="G43" s="427">
        <f>+ｱ.燃え殻!$AK$27</f>
        <v>0</v>
      </c>
      <c r="H43" s="427">
        <f>+ｲ.汚泥!$AK$27</f>
        <v>3031.9</v>
      </c>
      <c r="I43" s="427">
        <f>+ｳ.廃油!$AK$27</f>
        <v>0</v>
      </c>
      <c r="J43" s="427">
        <f>+ｴ.廃酸!$AK$27</f>
        <v>0</v>
      </c>
      <c r="K43" s="427">
        <f>+ｵ.廃ｱﾙｶﾘ!$AK$27</f>
        <v>0</v>
      </c>
      <c r="L43" s="427">
        <f>+ｶ.廃ﾌﾟﾗ類!$AK$27</f>
        <v>93.2</v>
      </c>
      <c r="M43" s="427">
        <f>+ｷ.紙くず!$AK$27</f>
        <v>12.7</v>
      </c>
      <c r="N43" s="427">
        <f>+ｸ.木くず!$AK$27</f>
        <v>461.2</v>
      </c>
      <c r="O43" s="427">
        <f>+ｹ.繊維くず!$AK$27</f>
        <v>0</v>
      </c>
      <c r="P43" s="427">
        <f>+ｺ.動植物性残さ!$AK$27</f>
        <v>0</v>
      </c>
      <c r="Q43" s="427">
        <f>+ｻ.動物系固形不要物!$AK$27</f>
        <v>0</v>
      </c>
      <c r="R43" s="427">
        <f>+ｼ.ｺﾞﾑくず!$AK$27</f>
        <v>0</v>
      </c>
      <c r="S43" s="427">
        <f>+ｽ.金属くず!$AK$27</f>
        <v>63.1</v>
      </c>
      <c r="T43" s="427">
        <f>+ｾ.ｶﾞﾗｽ･ｺﾝｸﾘ･陶磁器くず!$AK$27</f>
        <v>38.299999999999997</v>
      </c>
      <c r="U43" s="427">
        <f>+ｿ.鉱さい!$AK$27</f>
        <v>0</v>
      </c>
      <c r="V43" s="427">
        <f>+ﾀ.がれき類!$AK$27</f>
        <v>3488.9</v>
      </c>
      <c r="W43" s="427">
        <f>+ﾁ.動物のふん尿!$AK$27</f>
        <v>0</v>
      </c>
      <c r="X43" s="427">
        <f>+ﾂ.動物の死体!$AK$27</f>
        <v>0</v>
      </c>
      <c r="Y43" s="427">
        <f>+ﾃ.ばいじん!$AK$27</f>
        <v>0</v>
      </c>
      <c r="Z43" s="428">
        <f>+ﾄ.混合廃棄物その他!$AK$27</f>
        <v>142.19999999999999</v>
      </c>
      <c r="AA43" s="429">
        <f t="shared" si="4"/>
        <v>7331.4999999999991</v>
      </c>
    </row>
    <row r="44" spans="2:27" ht="24" customHeight="1" x14ac:dyDescent="0.15">
      <c r="B44" s="170"/>
      <c r="C44" s="177"/>
      <c r="D44" s="175" t="s">
        <v>188</v>
      </c>
      <c r="E44" s="778" t="s">
        <v>236</v>
      </c>
      <c r="F44" s="779"/>
      <c r="G44" s="430">
        <f>+ｱ.燃え殻!$AK$30</f>
        <v>0</v>
      </c>
      <c r="H44" s="430">
        <f>+ｲ.汚泥!$AK$30</f>
        <v>3.5</v>
      </c>
      <c r="I44" s="430">
        <f>+ｳ.廃油!$AK$30</f>
        <v>0</v>
      </c>
      <c r="J44" s="430">
        <f>+ｴ.廃酸!$AK$30</f>
        <v>0</v>
      </c>
      <c r="K44" s="430">
        <f>+ｵ.廃ｱﾙｶﾘ!$AK$30</f>
        <v>0</v>
      </c>
      <c r="L44" s="430">
        <f>+ｶ.廃ﾌﾟﾗ類!$AK$30</f>
        <v>22.1</v>
      </c>
      <c r="M44" s="430">
        <f>+ｷ.紙くず!$AK$30</f>
        <v>3.2</v>
      </c>
      <c r="N44" s="430">
        <f>+ｸ.木くず!$AK$30</f>
        <v>81.7</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6.7</v>
      </c>
      <c r="U44" s="430">
        <f>+ｿ.鉱さい!$AK$30</f>
        <v>0</v>
      </c>
      <c r="V44" s="430">
        <f>+ﾀ.がれき類!$AK$30</f>
        <v>128.6</v>
      </c>
      <c r="W44" s="430">
        <f>+ﾁ.動物のふん尿!$AK$30</f>
        <v>0</v>
      </c>
      <c r="X44" s="430">
        <f>+ﾂ.動物の死体!$AK$30</f>
        <v>0</v>
      </c>
      <c r="Y44" s="430">
        <f>+ﾃ.ばいじん!$AK$30</f>
        <v>0</v>
      </c>
      <c r="Z44" s="431">
        <f>+ﾄ.混合廃棄物その他!$AK$30</f>
        <v>69.3</v>
      </c>
      <c r="AA44" s="432">
        <f t="shared" si="4"/>
        <v>315.10000000000002</v>
      </c>
    </row>
    <row r="45" spans="2:27" ht="24" customHeight="1" x14ac:dyDescent="0.15">
      <c r="B45" s="170"/>
      <c r="C45" s="177"/>
      <c r="D45" s="442" t="s">
        <v>190</v>
      </c>
      <c r="E45" s="805" t="s">
        <v>237</v>
      </c>
      <c r="F45" s="806"/>
      <c r="G45" s="433">
        <f>+ｱ.燃え殻!$AR$24</f>
        <v>0</v>
      </c>
      <c r="H45" s="433">
        <f>+ｲ.汚泥!$AR$24</f>
        <v>3031.9</v>
      </c>
      <c r="I45" s="433">
        <f>+ｳ.廃油!$AR$24</f>
        <v>0</v>
      </c>
      <c r="J45" s="433">
        <f>+ｴ.廃酸!$AR$24</f>
        <v>0</v>
      </c>
      <c r="K45" s="433">
        <f>+ｵ.廃ｱﾙｶﾘ!$AR$24</f>
        <v>0</v>
      </c>
      <c r="L45" s="433">
        <f>+ｶ.廃ﾌﾟﾗ類!$AR$24</f>
        <v>0</v>
      </c>
      <c r="M45" s="433">
        <f>+ｷ.紙くず!$AR$24</f>
        <v>0</v>
      </c>
      <c r="N45" s="433">
        <f>+ｸ.木くず!$AR$24</f>
        <v>377.9</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3312.5</v>
      </c>
      <c r="W45" s="433">
        <f>+ﾁ.動物のふん尿!$AR$24</f>
        <v>0</v>
      </c>
      <c r="X45" s="433">
        <f>+ﾂ.動物の死体!$AR$24</f>
        <v>0</v>
      </c>
      <c r="Y45" s="433">
        <f>+ﾃ.ばいじん!$AR$24</f>
        <v>0</v>
      </c>
      <c r="Z45" s="434">
        <f>+ﾄ.混合廃棄物その他!$AR$24</f>
        <v>0</v>
      </c>
      <c r="AA45" s="435">
        <f t="shared" si="4"/>
        <v>6722.3</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6400.7000000000007</v>
      </c>
      <c r="I55" s="480">
        <f t="shared" si="10"/>
        <v>0</v>
      </c>
      <c r="J55" s="480">
        <f t="shared" si="10"/>
        <v>0</v>
      </c>
      <c r="K55" s="480">
        <f t="shared" si="10"/>
        <v>0</v>
      </c>
      <c r="L55" s="480">
        <f t="shared" si="10"/>
        <v>196.8</v>
      </c>
      <c r="M55" s="480">
        <f t="shared" si="10"/>
        <v>26.799999999999997</v>
      </c>
      <c r="N55" s="480">
        <f t="shared" si="10"/>
        <v>973.59999999999991</v>
      </c>
      <c r="O55" s="480">
        <f t="shared" si="10"/>
        <v>0</v>
      </c>
      <c r="P55" s="480">
        <f t="shared" si="10"/>
        <v>0</v>
      </c>
      <c r="Q55" s="480">
        <f t="shared" si="10"/>
        <v>0</v>
      </c>
      <c r="R55" s="480">
        <f t="shared" si="10"/>
        <v>0</v>
      </c>
      <c r="S55" s="480">
        <f t="shared" si="10"/>
        <v>133.19999999999999</v>
      </c>
      <c r="T55" s="480">
        <f t="shared" si="10"/>
        <v>80.900000000000006</v>
      </c>
      <c r="U55" s="480">
        <f t="shared" si="10"/>
        <v>0</v>
      </c>
      <c r="V55" s="480">
        <f t="shared" si="10"/>
        <v>7365.5</v>
      </c>
      <c r="W55" s="480">
        <f t="shared" si="10"/>
        <v>0</v>
      </c>
      <c r="X55" s="480">
        <f t="shared" si="10"/>
        <v>0</v>
      </c>
      <c r="Y55" s="480">
        <f t="shared" si="10"/>
        <v>0</v>
      </c>
      <c r="Z55" s="480">
        <f t="shared" si="10"/>
        <v>300.2</v>
      </c>
      <c r="AA55" s="481">
        <f>+AA9+AA19+AA20</f>
        <v>15477.7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令和6年6月3日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　港区　芝　３－５－５</v>
      </c>
      <c r="M16" s="851"/>
      <c r="N16" s="851"/>
      <c r="O16" s="851"/>
      <c r="P16" s="851"/>
      <c r="Q16" s="851"/>
      <c r="R16" s="851"/>
      <c r="S16" s="851"/>
      <c r="T16" s="851"/>
      <c r="U16" s="282"/>
    </row>
    <row r="17" spans="1:21" ht="26.25" customHeight="1" x14ac:dyDescent="0.15">
      <c r="C17" s="86"/>
      <c r="I17" s="25"/>
      <c r="J17" s="25" t="s">
        <v>7</v>
      </c>
      <c r="K17" s="25"/>
      <c r="L17" s="851" t="str">
        <f>+表紙!L41</f>
        <v>不二建設株式会社
東京支社　建築部門　執行役員　加藤　甲四郎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03-5476-5563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不二建設株式会社　東京支社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2831</v>
      </c>
      <c r="Q25" s="823"/>
      <c r="R25" s="823"/>
      <c r="S25" s="823"/>
      <c r="T25" s="823"/>
      <c r="U25" s="824"/>
    </row>
    <row r="26" spans="1:21" ht="26.25" customHeight="1" x14ac:dyDescent="0.15">
      <c r="C26" s="570" t="s">
        <v>11</v>
      </c>
      <c r="D26" s="571"/>
      <c r="E26" s="572"/>
      <c r="F26" s="838" t="str">
        <f>+表紙!F50</f>
        <v>東京都　港区　芝　３－５－５</v>
      </c>
      <c r="G26" s="839"/>
      <c r="H26" s="839"/>
      <c r="I26" s="839"/>
      <c r="J26" s="839"/>
      <c r="K26" s="839"/>
      <c r="L26" s="839"/>
      <c r="M26" s="839"/>
      <c r="N26" s="341" t="s">
        <v>172</v>
      </c>
      <c r="O26"/>
      <c r="P26"/>
      <c r="Q26" s="833" t="str">
        <f>IF(+表紙!Q50="","",+表紙!Q50)</f>
        <v>03-5476-5563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大分類：D建設業　中分類：06総合工事業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前年度（2023年度）完成工事高　　  200.9  億</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　　　　　141名　(2024年3月末)</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8146.2000000000007</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分別の徹底・廃棄物の圧縮(空隙率の削減)</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7331.4999999999991</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分別の徹底・廃棄物の圧縮(空隙率の削減)の再強化。　　　　　　　　　　　　　　　　　　　建設汚泥の敷地内利用の検討。</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廃プラ・木くず・紙くず・金属くず・がれき類等を作業所の敷地・計画状況に応じて、無理のない分別品目を選定し分別を実施。</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現状の取組みを継続し、分別廃棄物の圧縮努力を行い、搬出時の削減の実施を強化する。</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無</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無</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無</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無</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無</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無</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8146.2000000000007</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350.20000000000005</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7469.3</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優良認定処理業者・再生利用業者を選定する。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7331.4999999999991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315.10000000000002</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6722.3</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現状の取組みの強化</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2024-06-17T02:22:51Z</dcterms:created>
  <dcterms:modified xsi:type="dcterms:W3CDTF">2024-09-09T01:46:04Z</dcterms:modified>
</cp:coreProperties>
</file>