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<sst xmlns="http://schemas.openxmlformats.org/spreadsheetml/2006/main" count="3275" uniqueCount="460">
  <si>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</si>
  <si>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</si>
  <si>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</si>
  <si>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</si>
  <si>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</si>
  <si>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</si>
  <si>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</si>
  <si>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</si>
  <si>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</si>
  <si>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</si>
  <si>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</si>
  <si>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</si>
  <si>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</si>
  <si>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</si>
  <si>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</si>
  <si>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</si>
  <si>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</si>
  <si>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</si>
  <si>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</si>
  <si>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</si>
  <si>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</si>
  <si>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</si>
  <si>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</si>
  <si>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</si>
  <si>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</si>
  <si>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</si>
  <si>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</si>
  <si>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</si>
  <si>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</si>
  <si>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</si>
  <si>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</si>
  <si>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</si>
  <si>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</si>
  <si>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</si>
  <si>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</si>
  <si>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</si>
  <si>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</si>
  <si>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</si>
  <si>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</si>
  <si>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</si>
  <si>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</si>
  <si>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</si>
  <si>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</si>
  <si>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</si>
  <si>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</si>
  <si>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</si>
  <si>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</si>
  <si>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</si>
  <si>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</si>
  <si>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</si>
  <si>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</si>
  <si>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</si>
  <si>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</si>
  <si>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</si>
  <si>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</si>
  <si>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</si>
  <si>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</si>
  <si>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</si>
  <si>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</si>
  <si>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</si>
  <si>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</si>
  <si>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</si>
  <si>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</si>
  <si>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</si>
  <si>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</si>
  <si>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</si>
  <si>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</si>
  <si>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</si>
  <si>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</si>
  <si>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</si>
  <si>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</si>
  <si>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</si>
  <si>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</si>
  <si>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</si>
  <si>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</si>
  <si>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</si>
  <si>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</si>
  <si>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</si>
  <si>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</si>
  <si>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</si>
  <si>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</si>
  <si>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</si>
  <si>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</si>
  <si>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</si>
  <si>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</si>
  <si>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</si>
  <si>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</si>
  <si>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</si>
  <si>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</si>
  <si>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</si>
  <si>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</si>
  <si>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</si>
  <si>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</si>
  <si>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</si>
  <si>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</si>
  <si>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</si>
  <si>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</si>
  <si>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</si>
  <si>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</si>
  <si>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</si>
  <si>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</si>
  <si>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</si>
  <si>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</si>
  <si>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</si>
  <si>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</si>
  <si>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</si>
  <si>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</si>
  <si>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</si>
  <si>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</si>
  <si>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</si>
  <si>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</si>
  <si>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</si>
  <si>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</si>
  <si>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</si>
  <si>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</si>
  <si>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</si>
  <si>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</si>
  <si>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</si>
  <si>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</si>
  <si>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</si>
  <si>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</si>
  <si>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</si>
  <si>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</si>
  <si>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</si>
  <si>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</si>
  <si>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</si>
  <si>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</si>
  <si>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</si>
  <si>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</si>
  <si>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</si>
  <si>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</si>
  <si>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</si>
  <si>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</si>
  <si>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</si>
  <si>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</si>
  <si>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</si>
  <si>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</si>
  <si>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</si>
  <si>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</si>
  <si>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</si>
  <si>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</si>
  <si>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</si>
  <si>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</si>
  <si>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</si>
  <si>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</si>
  <si>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</si>
  <si>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</si>
  <si>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</si>
  <si>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</si>
  <si>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</si>
  <si>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</si>
  <si>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</si>
  <si>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</si>
  <si>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</si>
  <si>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</si>
  <si>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</si>
  <si>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</si>
  <si>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</si>
  <si>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</si>
  <si>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</si>
  <si>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</si>
  <si>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</si>
  <si>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</si>
  <si>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</si>
  <si>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</si>
  <si>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</si>
  <si>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</si>
  <si>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</si>
  <si>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</si>
  <si>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</si>
  <si>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</si>
  <si>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</si>
  <si>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</si>
  <si>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</si>
  <si>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</si>
  <si>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</si>
  <si>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</si>
  <si>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</si>
  <si>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</si>
  <si>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</si>
  <si>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</si>
  <si>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</si>
  <si>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</si>
  <si>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</si>
  <si>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</si>
  <si>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</si>
  <si>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</si>
  <si>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</si>
  <si>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</si>
  <si>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</si>
  <si>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</si>
  <si>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</si>
  <si>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</si>
  <si>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</si>
  <si>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</si>
  <si>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</si>
  <si>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</si>
  <si>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</si>
  <si>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</si>
  <si>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</si>
  <si>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</si>
  <si>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</si>
  <si>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</si>
  <si>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</si>
  <si>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</si>
  <si>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</si>
  <si>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</si>
  <si>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</si>
  <si>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</si>
  <si>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</si>
  <si>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</si>
  <si>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</si>
  <si>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</si>
  <si>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</si>
  <si>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</si>
  <si>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</si>
  <si>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</si>
  <si>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</si>
  <si>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</si>
  <si>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</si>
  <si>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</si>
  <si>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</si>
  <si>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</si>
  <si>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</si>
  <si>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</si>
  <si>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</si>
  <si>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</si>
  <si>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</si>
  <si>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</si>
  <si>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</si>
  <si>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</si>
  <si>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</si>
  <si>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</si>
  <si>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</si>
  <si>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</si>
  <si>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</si>
  <si>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</si>
  <si>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</si>
  <si>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</si>
  <si>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</si>
  <si>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</si>
  <si>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</si>
  <si>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</si>
  <si>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</si>
  <si>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</si>
  <si>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</si>
  <si>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</si>
  <si>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</si>
  <si>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</si>
  <si>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</si>
  <si>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</si>
  <si>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</si>
  <si>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</si>
  <si>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</si>
  <si>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</si>
  <si>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</si>
  <si>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</si>
  <si>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</si>
  <si>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</si>
  <si>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</si>
  <si>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</si>
  <si>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</si>
  <si>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</si>
  <si>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</si>
  <si>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</si>
  <si>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</si>
  <si>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</si>
  <si>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</si>
  <si>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</si>
  <si>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</si>
  <si>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</si>
  <si>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</si>
  <si>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</si>
  <si>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</si>
  <si>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</si>
  <si>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</si>
  <si>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</si>
  <si>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</si>
  <si>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</si>
  <si>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</si>
  <si>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</si>
  <si>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</si>
  <si>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</si>
  <si>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</si>
  <si>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</si>
  <si>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</si>
  <si>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</si>
  <si>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</si>
  <si>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</si>
  <si>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</si>
  <si>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</si>
  <si>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</si>
  <si>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</si>
  <si>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</si>
  <si>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</si>
  <si>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</si>
  <si>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</si>
  <si>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</si>
  <si>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</si>
  <si>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</si>
  <si>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</si>
  <si>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</si>
  <si>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</si>
  <si>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</si>
  <si>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</si>
  <si>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</si>
  <si>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</si>
  <si>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</si>
  <si>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</si>
  <si>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</si>
  <si>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</si>
  <si>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</si>
  <si>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</si>
  <si>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</si>
  <si>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</si>
  <si>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</si>
  <si>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</si>
  <si>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</si>
  <si>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</si>
  <si>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</si>
  <si>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</si>
  <si>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</si>
  <si>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</si>
  <si>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</si>
  <si>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</si>
  <si>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</si>
  <si>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</si>
  <si>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</si>
  <si>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</si>
  <si>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</si>
  <si>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</si>
  <si>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</si>
  <si>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</si>
  <si>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</si>
  <si>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</si>
  <si>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</si>
  <si>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</si>
  <si>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</si>
  <si>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</si>
  <si>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</si>
  <si>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</si>
  <si>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</si>
  <si>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</si>
  <si>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</si>
  <si>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</si>
  <si>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</si>
  <si>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</si>
  <si>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</si>
  <si>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</si>
  <si>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</si>
  <si>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</si>
  <si>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</si>
  <si>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</si>
  <si>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</si>
  <si>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</si>
  <si>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</si>
  <si>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</si>
  <si>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</si>
  <si>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</si>
  <si>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</si>
  <si>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</si>
  <si>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</si>
  <si>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</si>
  <si>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</si>
  <si>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</si>
  <si>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</si>
  <si>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</si>
  <si>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</si>
  <si>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</si>
  <si>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</si>
  <si>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</si>
  <si>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</si>
  <si>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</si>
  <si>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</si>
  <si>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</si>
  <si>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</si>
  <si>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</si>
  <si>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</si>
  <si>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</si>
  <si>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</si>
  <si>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</si>
  <si>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</si>
  <si>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</si>
  <si>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</si>
  <si>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</si>
  <si>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</si>
  <si>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</si>
  <si>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</si>
  <si>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</si>
  <si>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</si>
  <si>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</si>
  <si>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</si>
  <si>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</si>
  <si>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</si>
  <si>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</si>
  <si>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</si>
  <si>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</si>
  <si>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</si>
  <si>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</si>
  <si>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</si>
  <si>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</si>
  <si>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</si>
  <si>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</si>
  <si>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</si>
  <si>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</si>
  <si>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</si>
  <si>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</si>
  <si>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</si>
  <si>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</si>
  <si>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</si>
  <si>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</si>
  <si>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</si>
  <si>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</si>
  <si>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</si>
  <si>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</si>
  <si>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</si>
  <si>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</si>
  <si>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</si>
  <si>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</si>
  <si>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</si>
  <si>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</si>
  <si>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</si>
  <si>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</si>
  <si>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</si>
  <si>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</si>
  <si>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</si>
  <si>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</si>
  <si>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</si>
  <si>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</si>
  <si>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</si>
  <si>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</si>
  <si>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</si>
  <si>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</si>
  <si>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</si>
  <si>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</si>
  <si>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</si>
  <si>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</si>
  <si>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</si>
  <si>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</si>
  <si>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</si>
  <si>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</si>
  <si>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</si>
  <si>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</si>
  <si>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</si>
  <si>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</si>
  <si>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</si>
  <si>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</si>
  <si>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</si>
  <si>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</si>
  <si>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</si>
  <si>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</si>
  <si>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横浜市旭区川井本町８０番地</t>
  </si>
  <si>
    <t>浅井建設株式会社
代表取締役　浅井　正二</t>
  </si>
  <si>
    <t>浅井建設株式会社</t>
  </si>
  <si>
    <t>045-951-3184</t>
  </si>
  <si>
    <t>横浜市長</t>
  </si>
  <si>
    <t>土木工事</t>
  </si>
  <si>
    <t>○</t>
  </si>
  <si>
    <t>045-951-3184</t>
    <phoneticPr fontId="3"/>
  </si>
  <si>
    <t>令和 ６年 ５月 ２７日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</si>
</sst>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4" zoomScaleNormal="100" zoomScaleSheetLayoutView="100" workbookViewId="0">
      <selection activeCell="O28" sqref="O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457</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455</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453</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2845</v>
      </c>
      <c r="N48" s="481"/>
      <c r="O48" s="482"/>
    </row>
    <row r="49" spans="3:21" ht="18" customHeight="1" x14ac:dyDescent="0.15">
      <c r="C49" s="431" t="s">
        <v>11</v>
      </c>
      <c r="D49" s="463"/>
      <c r="E49" s="464"/>
      <c r="F49" s="450" t="s">
        <v>451</v>
      </c>
      <c r="G49" s="451"/>
      <c r="H49" s="451"/>
      <c r="I49" s="451"/>
      <c r="J49" s="451"/>
      <c r="K49" s="451"/>
      <c r="L49" s="126" t="s">
        <v>172</v>
      </c>
      <c r="M49" s="394"/>
      <c r="N49" s="483" t="s">
        <v>458</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456</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833</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14</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851.40000000000009</v>
      </c>
      <c r="I63" s="241" t="s">
        <v>4</v>
      </c>
      <c r="J63" s="499" t="s">
        <v>324</v>
      </c>
      <c r="K63" s="500"/>
      <c r="L63" s="501"/>
      <c r="M63" s="497">
        <f>+別紙!AA14</f>
        <v>851.40000000000009</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851.40000000000009</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浅井建設株式会社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0"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72.900000000000006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2.2000000000000002</v>
      </c>
      <c r="E24" s="558"/>
      <c r="F24" s="558"/>
      <c r="G24" s="195" t="s">
        <v>198</v>
      </c>
      <c r="H24" s="547">
        <f>+F12</f>
        <v>72.900000000000006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72.900000000000006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72.900000000000006</v>
      </c>
      <c r="Q27" s="607"/>
      <c r="R27" s="607"/>
      <c r="S27" s="607"/>
      <c r="T27" s="44" t="s">
        <v>38</v>
      </c>
      <c r="U27" s="64"/>
      <c r="V27" s="64"/>
      <c r="Y27" s="62" t="s">
        <v>39</v>
      </c>
      <c r="Z27" s="65"/>
      <c r="AH27" s="53"/>
      <c r="AI27" s="53"/>
      <c r="AJ27" s="53"/>
      <c r="AK27" s="53"/>
      <c r="AL27" s="577">
        <f>+AH18+P27</f>
        <v>72.900000000000006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72.900000000000006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2.2000000000000002</v>
      </c>
      <c r="E29" s="558"/>
      <c r="F29" s="558"/>
      <c r="G29" s="195" t="s">
        <v>198</v>
      </c>
      <c r="H29" s="547">
        <f>+AL27</f>
        <v>72.900000000000006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72.900000000000006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2.2000000000000002</v>
      </c>
      <c r="E31" s="558"/>
      <c r="F31" s="558"/>
      <c r="G31" s="195" t="s">
        <v>198</v>
      </c>
      <c r="H31" s="547">
        <f>+AS24</f>
        <v>72.900000000000006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1515.1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845.1</v>
      </c>
      <c r="E24" s="558"/>
      <c r="F24" s="558"/>
      <c r="G24" s="195" t="s">
        <v>198</v>
      </c>
      <c r="H24" s="547">
        <f>+F12</f>
        <v>1515.1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1515.1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1515.1</v>
      </c>
      <c r="Q27" s="607"/>
      <c r="R27" s="607"/>
      <c r="S27" s="607"/>
      <c r="T27" s="44" t="s">
        <v>38</v>
      </c>
      <c r="U27" s="64"/>
      <c r="V27" s="64"/>
      <c r="Y27" s="62" t="s">
        <v>39</v>
      </c>
      <c r="Z27" s="65"/>
      <c r="AH27" s="53"/>
      <c r="AI27" s="53"/>
      <c r="AJ27" s="53"/>
      <c r="AK27" s="53"/>
      <c r="AL27" s="577">
        <f>+AH18+P27</f>
        <v>1515.1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1515.1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845.1</v>
      </c>
      <c r="E29" s="558"/>
      <c r="F29" s="558"/>
      <c r="G29" s="195" t="s">
        <v>198</v>
      </c>
      <c r="H29" s="547">
        <f>+AL27</f>
        <v>1515.1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1515.1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845.1</v>
      </c>
      <c r="E31" s="558"/>
      <c r="F31" s="558"/>
      <c r="G31" s="195" t="s">
        <v>198</v>
      </c>
      <c r="H31" s="547">
        <f>+AS24</f>
        <v>1515.1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浅井建設株式会社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4.0999999999999996</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4.0999999999999996</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4.0999999999999996</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浅井建設株式会社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2.2000000000000002</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845.1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4.0999999999999996</v>
      </c>
      <c r="AA9" s="322">
        <f>IF(SUM(G9:Z9)&gt;0,SUM(G9:Z9),IF(AA$19&gt;0,"0",0))</f>
        <v>851.40000000000009</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2.2000000000000002</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845.1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4.0999999999999996</v>
      </c>
      <c r="AA14" s="328">
        <f t="shared" si="0"/>
        <v>851.40000000000009</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2.2000000000000002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845.1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4.0999999999999996</v>
      </c>
      <c r="AA16" s="328">
        <f t="shared" si="0"/>
        <v>851.40000000000009</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72.900000000000006</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1515.1</v>
      </c>
      <c r="W19" s="332">
        <f t="shared" si="1"/>
        <v>0</v>
      </c>
      <c r="X19" s="332">
        <f t="shared" si="1"/>
        <v>0</v>
      </c>
      <c r="Y19" s="332">
        <f t="shared" si="1"/>
        <v>0</v>
      </c>
      <c r="Z19" s="333">
        <f t="shared" si="1"/>
        <v>0</v>
      </c>
      <c r="AA19" s="334">
        <f t="shared" ref="AA19:AA25" si="2">SUM(G19:Z19)</f>
        <v>1588</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72.900000000000006</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1515.1</v>
      </c>
      <c r="W37" s="368">
        <f t="shared" si="8"/>
        <v>0</v>
      </c>
      <c r="X37" s="368">
        <f t="shared" si="8"/>
        <v>0</v>
      </c>
      <c r="Y37" s="368">
        <f t="shared" si="8"/>
        <v>0</v>
      </c>
      <c r="Z37" s="369">
        <f t="shared" si="8"/>
        <v>0</v>
      </c>
      <c r="AA37" s="370">
        <f t="shared" si="4"/>
        <v>1588</v>
      </c>
    </row>
    <row r="38" spans="2:27" ht="24" customHeight="1" x14ac:dyDescent="0.15">
      <c r="B38" s="167"/>
      <c r="C38" s="685"/>
      <c r="D38" s="208"/>
      <c r="E38" s="206" t="s">
        <v>262</v>
      </c>
      <c r="F38" s="391"/>
      <c r="G38" s="359">
        <f t="shared" ref="G38:Z38" si="9">SUM(G39:G41)</f>
        <v>0</v>
      </c>
      <c r="H38" s="359">
        <f t="shared" si="9"/>
        <v>72.900000000000006</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1515.1</v>
      </c>
      <c r="W38" s="359">
        <f t="shared" si="9"/>
        <v>0</v>
      </c>
      <c r="X38" s="359">
        <f t="shared" si="9"/>
        <v>0</v>
      </c>
      <c r="Y38" s="359">
        <f t="shared" si="9"/>
        <v>0</v>
      </c>
      <c r="Z38" s="360">
        <f t="shared" si="9"/>
        <v>0</v>
      </c>
      <c r="AA38" s="361">
        <f t="shared" si="4"/>
        <v>1588</v>
      </c>
    </row>
    <row r="39" spans="2:27" ht="24" customHeight="1" x14ac:dyDescent="0.15">
      <c r="B39" s="167"/>
      <c r="C39" s="685"/>
      <c r="D39" s="209"/>
      <c r="E39" s="204"/>
      <c r="F39" s="202" t="s">
        <v>235</v>
      </c>
      <c r="G39" s="362">
        <f>+ｱ.燃え殻!$AA$28</f>
        <v>0</v>
      </c>
      <c r="H39" s="362">
        <f>+ｲ.汚泥!$AA$28</f>
        <v>72.900000000000006</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1515.1</v>
      </c>
      <c r="W39" s="362">
        <f>+ﾁ.動物のふん尿!$AA$28</f>
        <v>0</v>
      </c>
      <c r="X39" s="362">
        <f>+ﾂ.動物の死体!$AA$28</f>
        <v>0</v>
      </c>
      <c r="Y39" s="362">
        <f>+ﾃ.ばいじん!$AA$28</f>
        <v>0</v>
      </c>
      <c r="Z39" s="363">
        <f>+ﾄ.混合廃棄物その他!$AA$28</f>
        <v>0</v>
      </c>
      <c r="AA39" s="364">
        <f t="shared" si="4"/>
        <v>1588</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72.900000000000006</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1515.1</v>
      </c>
      <c r="W43" s="371">
        <f>+ﾁ.動物のふん尿!$AL$27</f>
        <v>0</v>
      </c>
      <c r="X43" s="371">
        <f>+ﾂ.動物の死体!$AL$27</f>
        <v>0</v>
      </c>
      <c r="Y43" s="371">
        <f>+ﾃ.ばいじん!$AL$27</f>
        <v>0</v>
      </c>
      <c r="Z43" s="372">
        <f>+ﾄ.混合廃棄物その他!$AL$27</f>
        <v>0</v>
      </c>
      <c r="AA43" s="373">
        <f t="shared" si="4"/>
        <v>1588</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81" t="s">
        <v>239</v>
      </c>
      <c r="F45" s="682"/>
      <c r="G45" s="377">
        <f>+ｱ.燃え殻!$AS$24</f>
        <v>0</v>
      </c>
      <c r="H45" s="377">
        <f>+ｲ.汚泥!$AS$24</f>
        <v>72.900000000000006</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1515.1</v>
      </c>
      <c r="W45" s="377">
        <f>+ﾁ.動物のふん尿!$AS$24</f>
        <v>0</v>
      </c>
      <c r="X45" s="377">
        <f>+ﾂ.動物の死体!$AS$24</f>
        <v>0</v>
      </c>
      <c r="Y45" s="377">
        <f>+ﾃ.ばいじん!$AS$24</f>
        <v>0</v>
      </c>
      <c r="Z45" s="378">
        <f>+ﾄ.混合廃棄物その他!$AS$24</f>
        <v>0</v>
      </c>
      <c r="AA45" s="379">
        <f t="shared" si="4"/>
        <v>1588</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75.100000000000009</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2360.1999999999998</v>
      </c>
      <c r="W55" s="414">
        <f t="shared" si="10"/>
        <v>0</v>
      </c>
      <c r="X55" s="414">
        <f t="shared" si="10"/>
        <v>0</v>
      </c>
      <c r="Y55" s="414">
        <f t="shared" si="10"/>
        <v>0</v>
      </c>
      <c r="Z55" s="414">
        <f t="shared" si="10"/>
        <v>4.0999999999999996</v>
      </c>
      <c r="AA55" s="415">
        <f>+AA9+AA19+AA20</f>
        <v>2439.4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43"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６年 ５月 ２７日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横浜市旭区川井本町８０番地</v>
      </c>
      <c r="K16" s="740"/>
      <c r="L16" s="741"/>
      <c r="M16" s="741"/>
      <c r="N16" s="741"/>
      <c r="O16" s="742"/>
    </row>
    <row r="17" spans="1:15" ht="26.25" customHeight="1" x14ac:dyDescent="0.15">
      <c r="C17" s="78"/>
      <c r="H17" s="23" t="s">
        <v>7</v>
      </c>
      <c r="I17" s="23"/>
      <c r="J17" s="740" t="str">
        <f>+表紙!J40</f>
        <v>浅井建設株式会社
代表取締役　浅井　正二</v>
      </c>
      <c r="K17" s="740"/>
      <c r="L17" s="741"/>
      <c r="M17" s="741"/>
      <c r="N17" s="741"/>
      <c r="O17" s="742"/>
    </row>
    <row r="18" spans="1:15" x14ac:dyDescent="0.15">
      <c r="C18" s="78"/>
      <c r="J18" s="21" t="s">
        <v>8</v>
      </c>
      <c r="O18" s="79"/>
    </row>
    <row r="19" spans="1:15" x14ac:dyDescent="0.15">
      <c r="C19" s="78"/>
      <c r="J19" s="24" t="s">
        <v>9</v>
      </c>
      <c r="K19" s="24"/>
      <c r="L19" s="705" t="str">
        <f>IF(+表紙!L42="","",+表紙!L42)</f>
        <v>045-951-3184</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浅井建設株式会社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2845</v>
      </c>
      <c r="N25" s="730"/>
      <c r="O25" s="731"/>
    </row>
    <row r="26" spans="1:15" ht="18" customHeight="1" x14ac:dyDescent="0.15">
      <c r="C26" s="431" t="s">
        <v>11</v>
      </c>
      <c r="D26" s="463"/>
      <c r="E26" s="464"/>
      <c r="F26" s="716" t="str">
        <f>+表紙!F49</f>
        <v>横浜市旭区川井本町８０番地</v>
      </c>
      <c r="G26" s="717"/>
      <c r="H26" s="717"/>
      <c r="I26" s="717"/>
      <c r="J26" s="717"/>
      <c r="K26" s="717"/>
      <c r="L26" s="126" t="s">
        <v>172</v>
      </c>
      <c r="M26" s="223"/>
      <c r="N26" s="720" t="str">
        <f>IF(+表紙!N49="","",+表紙!N49)</f>
        <v>045-951-3184</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土木工事</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833</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14</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851.40000000000009</v>
      </c>
      <c r="I40" s="241" t="s">
        <v>4</v>
      </c>
      <c r="J40" s="499" t="s">
        <v>324</v>
      </c>
      <c r="K40" s="500"/>
      <c r="L40" s="501"/>
      <c r="M40" s="700">
        <f>+表紙!M63</f>
        <v>851.40000000000009</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851.40000000000009</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2024-05-28T04:48:22Z</dcterms:created>
  <dcterms:modified xsi:type="dcterms:W3CDTF">2024-05-28T04:48:22Z</dcterms:modified>
</cp:coreProperties>
</file>