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808"/>
  </bookViews>
  <sheets>
    <sheet name="表紙" sheetId="95" r:id="rId1"/>
    <sheet name="Sheet1" sheetId="99" r:id="rId2"/>
    <sheet name="ｱ.燃え殻" sheetId="2" r:id="rId3"/>
    <sheet name="ｲ.汚泥" sheetId="74" r:id="rId4"/>
    <sheet name="ｳ.廃油" sheetId="75" r:id="rId5"/>
    <sheet name="ｴ.廃酸" sheetId="76" r:id="rId6"/>
    <sheet name="ｵ.廃ｱﾙｶﾘ" sheetId="77" r:id="rId7"/>
    <sheet name="ｶ.廃ﾌﾟﾗ類" sheetId="78" r:id="rId8"/>
    <sheet name="ｷ.紙くず" sheetId="85" r:id="rId9"/>
    <sheet name="ｸ.木くず" sheetId="86" r:id="rId10"/>
    <sheet name="ｹ.繊維くず" sheetId="87" r:id="rId11"/>
    <sheet name="ｺ.動植物性残さ" sheetId="88" r:id="rId12"/>
    <sheet name="ｻ.動物系固形不要物" sheetId="89" r:id="rId13"/>
    <sheet name="ｼ.ｺﾞﾑくず" sheetId="79" r:id="rId14"/>
    <sheet name="ｽ.金属くず" sheetId="81" r:id="rId15"/>
    <sheet name="ｾ.ｶﾞﾗｽ･ｺﾝｸﾘ･陶磁器くず" sheetId="84" r:id="rId16"/>
    <sheet name="ｿ.鉱さい" sheetId="82" r:id="rId17"/>
    <sheet name="ﾀ.がれき類" sheetId="80" r:id="rId18"/>
    <sheet name="ﾁ.動物のふん尿" sheetId="90" r:id="rId19"/>
    <sheet name="ﾂ.動物の死体" sheetId="91" r:id="rId20"/>
    <sheet name="ﾃ.ばいじん" sheetId="83" r:id="rId21"/>
    <sheet name="ﾄ.混合廃棄物その他" sheetId="92" r:id="rId22"/>
    <sheet name="別紙" sheetId="94" r:id="rId23"/>
    <sheet name="印刷用表紙" sheetId="98" r:id="rId24"/>
    <sheet name="業種限定" sheetId="73" r:id="rId25"/>
  </sheets>
  <definedNames>
    <definedName name="_xlnm.Print_Area" localSheetId="2">ｱ.燃え殻!$B$2:$AW$34</definedName>
    <definedName name="_xlnm.Print_Area" localSheetId="3">ｲ.汚泥!$B$2:$AW$34</definedName>
    <definedName name="_xlnm.Print_Area" localSheetId="4">ｳ.廃油!$B$2:$AW$34</definedName>
    <definedName name="_xlnm.Print_Area" localSheetId="5">ｴ.廃酸!$B$2:$AW$34</definedName>
    <definedName name="_xlnm.Print_Area" localSheetId="6">ｵ.廃ｱﾙｶﾘ!$B$2:$AW$34</definedName>
    <definedName name="_xlnm.Print_Area" localSheetId="7">ｶ.廃ﾌﾟﾗ類!$B$2:$AW$34</definedName>
    <definedName name="_xlnm.Print_Area" localSheetId="8">ｷ.紙くず!$B$2:$AW$34</definedName>
    <definedName name="_xlnm.Print_Area" localSheetId="9">ｸ.木くず!$B$2:$AW$34</definedName>
    <definedName name="_xlnm.Print_Area" localSheetId="10">ｹ.繊維くず!$B$2:$AW$34</definedName>
    <definedName name="_xlnm.Print_Area" localSheetId="11">ｺ.動植物性残さ!$B$2:$AW$34</definedName>
    <definedName name="_xlnm.Print_Area" localSheetId="12">ｻ.動物系固形不要物!$B$2:$AW$34</definedName>
    <definedName name="_xlnm.Print_Area" localSheetId="13">ｼ.ｺﾞﾑくず!$B$2:$AW$34</definedName>
    <definedName name="_xlnm.Print_Area" localSheetId="14">ｽ.金属くず!$B$2:$AW$34</definedName>
    <definedName name="_xlnm.Print_Area" localSheetId="15">ｾ.ｶﾞﾗｽ･ｺﾝｸﾘ･陶磁器くず!$B$2:$AW$34</definedName>
    <definedName name="_xlnm.Print_Area" localSheetId="16">ｿ.鉱さい!$B$2:$AW$34</definedName>
    <definedName name="_xlnm.Print_Area" localSheetId="17">ﾀ.がれき類!$B$2:$AW$34</definedName>
    <definedName name="_xlnm.Print_Area" localSheetId="18">ﾁ.動物のふん尿!$B$2:$AW$34</definedName>
    <definedName name="_xlnm.Print_Area" localSheetId="19">ﾂ.動物の死体!$B$2:$AW$34</definedName>
    <definedName name="_xlnm.Print_Area" localSheetId="20">ﾃ.ばいじん!$B$2:$AW$34</definedName>
    <definedName name="_xlnm.Print_Area" localSheetId="21">ﾄ.混合廃棄物その他!$B$2:$AW$34</definedName>
    <definedName name="_xlnm.Print_Area" localSheetId="23">印刷用表紙!$C$3:$O$72</definedName>
    <definedName name="_xlnm.Print_Area" localSheetId="24">業種限定!$B$1:$D$14</definedName>
    <definedName name="_xlnm.Print_Area" localSheetId="0">表紙!$C$26:$O$95</definedName>
    <definedName name="_xlnm.Print_Area" localSheetId="22">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<sst xmlns="http://schemas.openxmlformats.org/spreadsheetml/2006/main" count="3276" uniqueCount="461">
  <si>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</si>
  <si>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</si>
  <si>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</si>
  <si>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</si>
  <si>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</si>
  <si>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</si>
  <si>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</si>
  <si>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</si>
  <si>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</si>
  <si>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</si>
  <si>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</si>
  <si>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</si>
  <si>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</si>
  <si>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</si>
  <si>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</si>
  <si>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</si>
  <si>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</si>
  <si>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</si>
  <si>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</si>
  <si>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</si>
  <si>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</si>
  <si>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</si>
  <si>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</si>
  <si>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</si>
  <si>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</si>
  <si>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</si>
  <si>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</si>
  <si>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</si>
  <si>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</si>
  <si>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</si>
  <si>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</si>
  <si>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</si>
  <si>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</si>
  <si>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</si>
  <si>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</si>
  <si>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</si>
  <si>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</si>
  <si>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</si>
  <si>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</si>
  <si>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</si>
  <si>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</si>
  <si>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</si>
  <si>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</si>
  <si>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</si>
  <si>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</si>
  <si>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</si>
  <si>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</si>
  <si>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</si>
  <si>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</si>
  <si>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</si>
  <si>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</si>
  <si>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</si>
  <si>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</si>
  <si>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</si>
  <si>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</si>
  <si>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</si>
  <si>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</si>
  <si>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</si>
  <si>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</si>
  <si>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</si>
  <si>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</si>
  <si>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</si>
  <si>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</si>
  <si>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</si>
  <si>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</si>
  <si>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</si>
  <si>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</si>
  <si>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</si>
  <si>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</si>
  <si>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</si>
  <si>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</si>
  <si>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</si>
  <si>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</si>
  <si>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</si>
  <si>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</si>
  <si>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</si>
  <si>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</si>
  <si>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</si>
  <si>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</si>
  <si>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</si>
  <si>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</si>
  <si>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</si>
  <si>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</si>
  <si>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</si>
  <si>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</si>
  <si>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</si>
  <si>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</si>
  <si>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</si>
  <si>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</si>
  <si>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</si>
  <si>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</si>
  <si>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</si>
  <si>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</si>
  <si>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</si>
  <si>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</si>
  <si>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</si>
  <si>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</si>
  <si>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</si>
  <si>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</si>
  <si>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</si>
  <si>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</si>
  <si>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</si>
  <si>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</si>
  <si>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</si>
  <si>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</si>
  <si>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</si>
  <si>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</si>
  <si>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</si>
  <si>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</si>
  <si>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</si>
  <si>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</si>
  <si>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</si>
  <si>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</si>
  <si>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</si>
  <si>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</si>
  <si>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</si>
  <si>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</si>
  <si>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</si>
  <si>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</si>
  <si>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</si>
  <si>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</si>
  <si>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</si>
  <si>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</si>
  <si>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</si>
  <si>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</si>
  <si>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</si>
  <si>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</si>
  <si>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</si>
  <si>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</si>
  <si>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</si>
  <si>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</si>
  <si>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</si>
  <si>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</si>
  <si>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</si>
  <si>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</si>
  <si>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</si>
  <si>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</si>
  <si>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</si>
  <si>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</si>
  <si>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</si>
  <si>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</si>
  <si>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</si>
  <si>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</si>
  <si>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</si>
  <si>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</si>
  <si>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</si>
  <si>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</si>
  <si>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</si>
  <si>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</si>
  <si>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</si>
  <si>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</si>
  <si>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</si>
  <si>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</si>
  <si>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</si>
  <si>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</si>
  <si>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</si>
  <si>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</si>
  <si>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</si>
  <si>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</si>
  <si>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</si>
  <si>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</si>
  <si>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</si>
  <si>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</si>
  <si>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</si>
  <si>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</si>
  <si>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</si>
  <si>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</si>
  <si>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</si>
  <si>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</si>
  <si>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</si>
  <si>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</si>
  <si>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</si>
  <si>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</si>
  <si>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</si>
  <si>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</si>
  <si>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</si>
  <si>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</si>
  <si>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</si>
  <si>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</si>
  <si>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</si>
  <si>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</si>
  <si>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</si>
  <si>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</si>
  <si>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</si>
  <si>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</si>
  <si>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</si>
  <si>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</si>
  <si>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</si>
  <si>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</si>
  <si>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</si>
  <si>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</si>
  <si>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</si>
  <si>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</si>
  <si>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</si>
  <si>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</si>
  <si>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</si>
  <si>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</si>
  <si>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</si>
  <si>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</si>
  <si>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</si>
  <si>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</si>
  <si>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</si>
  <si>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</si>
  <si>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</si>
  <si>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</si>
  <si>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</si>
  <si>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</si>
  <si>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</si>
  <si>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</si>
  <si>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</si>
  <si>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</si>
  <si>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</si>
  <si>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</si>
  <si>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</si>
  <si>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</si>
  <si>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</si>
  <si>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</si>
  <si>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</si>
  <si>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</si>
  <si>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</si>
  <si>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</si>
  <si>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</si>
  <si>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</si>
  <si>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</si>
  <si>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</si>
  <si>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</si>
  <si>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</si>
  <si>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</si>
  <si>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</si>
  <si>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</si>
  <si>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</si>
  <si>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</si>
  <si>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</si>
  <si>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</si>
  <si>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</si>
  <si>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</si>
  <si>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</si>
  <si>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</si>
  <si>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</si>
  <si>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</si>
  <si>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</si>
  <si>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</si>
  <si>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</si>
  <si>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</si>
  <si>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</si>
  <si>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</si>
  <si>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</si>
  <si>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</si>
  <si>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</si>
  <si>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</si>
  <si>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</si>
  <si>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</si>
  <si>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</si>
  <si>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</si>
  <si>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</si>
  <si>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</si>
  <si>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</si>
  <si>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</si>
  <si>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</si>
  <si>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</si>
  <si>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</si>
  <si>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</si>
  <si>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</si>
  <si>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</si>
  <si>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</si>
  <si>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</si>
  <si>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</si>
  <si>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</si>
  <si>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</si>
  <si>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</si>
  <si>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</si>
  <si>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</si>
  <si>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</si>
  <si>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</si>
  <si>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</si>
  <si>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</si>
  <si>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</si>
  <si>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</si>
  <si>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</si>
  <si>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</si>
  <si>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</si>
  <si>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</si>
  <si>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</si>
  <si>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</si>
  <si>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</si>
  <si>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</si>
  <si>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</si>
  <si>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</si>
  <si>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</si>
  <si>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</si>
  <si>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</si>
  <si>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</si>
  <si>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</si>
  <si>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</si>
  <si>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</si>
  <si>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</si>
  <si>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</si>
  <si>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</si>
  <si>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</si>
  <si>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</si>
  <si>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</si>
  <si>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</si>
  <si>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</si>
  <si>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</si>
  <si>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</si>
  <si>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</si>
  <si>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</si>
  <si>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</si>
  <si>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</si>
  <si>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</si>
  <si>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</si>
  <si>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</si>
  <si>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</si>
  <si>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</si>
  <si>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</si>
  <si>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</si>
  <si>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</si>
  <si>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</si>
  <si>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</si>
  <si>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</si>
  <si>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</si>
  <si>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</si>
  <si>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</si>
  <si>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</si>
  <si>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</si>
  <si>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</si>
  <si>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</si>
  <si>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</si>
  <si>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</si>
  <si>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</si>
  <si>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</si>
  <si>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</si>
  <si>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</si>
  <si>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</si>
  <si>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</si>
  <si>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</si>
  <si>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</si>
  <si>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</si>
  <si>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</si>
  <si>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</si>
  <si>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</si>
  <si>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</si>
  <si>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</si>
  <si>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</si>
  <si>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</si>
  <si>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</si>
  <si>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</si>
  <si>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</si>
  <si>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</si>
  <si>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</si>
  <si>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</si>
  <si>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</si>
  <si>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</si>
  <si>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</si>
  <si>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</si>
  <si>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</si>
  <si>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</si>
  <si>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</si>
  <si>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</si>
  <si>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</si>
  <si>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</si>
  <si>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</si>
  <si>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</si>
  <si>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</si>
  <si>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</si>
  <si>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</si>
  <si>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</si>
  <si>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</si>
  <si>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</si>
  <si>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</si>
  <si>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</si>
  <si>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</si>
  <si>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</si>
  <si>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</si>
  <si>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</si>
  <si>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</si>
  <si>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</si>
  <si>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</si>
  <si>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</si>
  <si>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</si>
  <si>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</si>
  <si>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</si>
  <si>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</si>
  <si>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</si>
  <si>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</si>
  <si>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</si>
  <si>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</si>
  <si>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</si>
  <si>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</si>
  <si>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</si>
  <si>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</si>
  <si>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</si>
  <si>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</si>
  <si>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</si>
  <si>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</si>
  <si>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</si>
  <si>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</si>
  <si>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</si>
  <si>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</si>
  <si>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</si>
  <si>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</si>
  <si>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</si>
  <si>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</si>
  <si>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</si>
  <si>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</si>
  <si>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</si>
  <si>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</si>
  <si>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</si>
  <si>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</si>
  <si>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</si>
  <si>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</si>
  <si>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</si>
  <si>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</si>
  <si>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</si>
  <si>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</si>
  <si>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</si>
  <si>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</si>
  <si>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</si>
  <si>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</si>
  <si>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</si>
  <si>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</si>
  <si>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</si>
  <si>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</si>
  <si>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</si>
  <si>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</si>
  <si>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</si>
  <si>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</si>
  <si>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</si>
  <si>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</si>
  <si>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</si>
  <si>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</si>
  <si>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</si>
  <si>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</si>
  <si>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</si>
  <si>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</si>
  <si>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</si>
  <si>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</si>
  <si>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</si>
  <si>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</si>
  <si>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</si>
  <si>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</si>
  <si>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</si>
  <si>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</si>
  <si>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</si>
  <si>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</si>
  <si>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</si>
  <si>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</si>
  <si>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</si>
  <si>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</si>
  <si>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</si>
  <si>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</si>
  <si>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</si>
  <si>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横浜市神奈川区栄町1番地1
　　　　　ＫＤＸ横浜ビル７Ｆ</t>
    <phoneticPr fontId="3"/>
  </si>
  <si>
    <t>首都高メンテナンス神奈川株式会社
　　　　　代表取締役社長　今村　幸一</t>
    <phoneticPr fontId="3"/>
  </si>
  <si>
    <t>045-453-9041</t>
    <phoneticPr fontId="3"/>
  </si>
  <si>
    <t>首都高メンテナンス神奈川㈱  生麦事業所</t>
    <phoneticPr fontId="3"/>
  </si>
  <si>
    <t>〒230-0052 横浜市鶴見区生麦２丁目３番地</t>
    <phoneticPr fontId="3"/>
  </si>
  <si>
    <t>045-505-0841</t>
    <phoneticPr fontId="3"/>
  </si>
  <si>
    <t>首都高速道路の構造物の維持補修、
  改築等の工事</t>
    <phoneticPr fontId="3"/>
  </si>
  <si>
    <t>80人</t>
    <rPh sb="2" eb="3">
      <t>ニン</t>
    </rPh>
    <phoneticPr fontId="3"/>
  </si>
  <si>
    <t>令和    ６年   ６月   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</si>
</sst>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460</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2855</v>
      </c>
      <c r="N48" s="481"/>
      <c r="O48" s="482"/>
    </row>
    <row r="49" spans="3:21" ht="18" customHeight="1" x14ac:dyDescent="0.15">
      <c r="C49" s="431" t="s">
        <v>11</v>
      </c>
      <c r="D49" s="463"/>
      <c r="E49" s="464"/>
      <c r="F49" s="450" t="s">
        <v>456</v>
      </c>
      <c r="G49" s="451"/>
      <c r="H49" s="451"/>
      <c r="I49" s="451"/>
      <c r="J49" s="451"/>
      <c r="K49" s="451"/>
      <c r="L49" s="126" t="s">
        <v>172</v>
      </c>
      <c r="M49" s="394"/>
      <c r="N49" s="483" t="s">
        <v>457</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5440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459</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3070.1</v>
      </c>
      <c r="I63" s="241" t="s">
        <v>4</v>
      </c>
      <c r="J63" s="499" t="s">
        <v>324</v>
      </c>
      <c r="K63" s="500"/>
      <c r="L63" s="501"/>
      <c r="M63" s="497">
        <f>+別紙!AA14</f>
        <v>3070.1</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3070.1</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1" zoomScaleNormal="100" workbookViewId="0">
      <selection activeCell="E18" sqref="E1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AJ30" sqref="AJ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4.4000000000000004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8.1</v>
      </c>
      <c r="E24" s="558"/>
      <c r="F24" s="558"/>
      <c r="G24" s="195" t="s">
        <v>198</v>
      </c>
      <c r="H24" s="547">
        <f>+F12</f>
        <v>4.4000000000000004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4.4000000000000004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4.4000000000000004</v>
      </c>
      <c r="Q27" s="607"/>
      <c r="R27" s="607"/>
      <c r="S27" s="607"/>
      <c r="T27" s="44" t="s">
        <v>38</v>
      </c>
      <c r="U27" s="64"/>
      <c r="V27" s="64"/>
      <c r="Y27" s="62" t="s">
        <v>39</v>
      </c>
      <c r="Z27" s="65"/>
      <c r="AH27" s="53"/>
      <c r="AI27" s="53"/>
      <c r="AJ27" s="53"/>
      <c r="AK27" s="53"/>
      <c r="AL27" s="577">
        <f>+AH18+P27</f>
        <v>4.4000000000000004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4.4000000000000004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8.1</v>
      </c>
      <c r="E29" s="558"/>
      <c r="F29" s="558"/>
      <c r="G29" s="195" t="s">
        <v>198</v>
      </c>
      <c r="H29" s="547">
        <f>+AL27</f>
        <v>4.4000000000000004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4.4000000000000004</v>
      </c>
      <c r="I30" s="548"/>
      <c r="J30" s="195" t="s">
        <v>198</v>
      </c>
      <c r="M30" s="556"/>
      <c r="P30" s="56"/>
      <c r="R30" s="561">
        <f>+ROUND(AA28,1)+ROUND(AA29,1)+ROUND(AA30,1)</f>
        <v>4.4000000000000004</v>
      </c>
      <c r="S30" s="607"/>
      <c r="T30" s="607"/>
      <c r="U30" s="607"/>
      <c r="V30" s="44" t="s">
        <v>16</v>
      </c>
      <c r="Y30" s="562" t="s">
        <v>186</v>
      </c>
      <c r="Z30" s="563"/>
      <c r="AA30" s="603"/>
      <c r="AB30" s="604"/>
      <c r="AC30" s="604"/>
      <c r="AD30" s="604"/>
      <c r="AE30" s="604"/>
      <c r="AF30" s="44" t="s">
        <v>13</v>
      </c>
      <c r="AL30" s="580">
        <v>4.4000000000000004</v>
      </c>
      <c r="AM30" s="581"/>
      <c r="AN30" s="581"/>
      <c r="AO30" s="581"/>
      <c r="AP30" s="52" t="s">
        <v>13</v>
      </c>
      <c r="AS30" s="599"/>
      <c r="AT30" s="596"/>
      <c r="AU30" s="596"/>
      <c r="AV30" s="597"/>
      <c r="AW30" s="413"/>
    </row>
    <row r="31" spans="2:49" ht="27" customHeight="1" thickTop="1" thickBot="1" x14ac:dyDescent="0.2">
      <c r="B31" s="534" t="s">
        <v>226</v>
      </c>
      <c r="C31" s="535"/>
      <c r="D31" s="558">
        <v>8.1</v>
      </c>
      <c r="E31" s="558"/>
      <c r="F31" s="558"/>
      <c r="G31" s="195" t="s">
        <v>198</v>
      </c>
      <c r="H31" s="547">
        <f>+AS24</f>
        <v>4.4000000000000004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H35" sqref="H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1.1000000000000001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v>
      </c>
      <c r="E24" s="558"/>
      <c r="F24" s="558"/>
      <c r="G24" s="195" t="s">
        <v>198</v>
      </c>
      <c r="H24" s="547">
        <f>+F12</f>
        <v>1.1000000000000001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1.1000000000000001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1.1000000000000001</v>
      </c>
      <c r="Q27" s="607"/>
      <c r="R27" s="607"/>
      <c r="S27" s="607"/>
      <c r="T27" s="44" t="s">
        <v>38</v>
      </c>
      <c r="U27" s="64"/>
      <c r="V27" s="64"/>
      <c r="Y27" s="62" t="s">
        <v>39</v>
      </c>
      <c r="Z27" s="65"/>
      <c r="AH27" s="53"/>
      <c r="AI27" s="53"/>
      <c r="AJ27" s="53"/>
      <c r="AK27" s="53"/>
      <c r="AL27" s="577">
        <f>+AH18+P27</f>
        <v>1.1000000000000001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1.1000000000000001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v>
      </c>
      <c r="E29" s="558"/>
      <c r="F29" s="558"/>
      <c r="G29" s="195" t="s">
        <v>198</v>
      </c>
      <c r="H29" s="547">
        <f>+AL27</f>
        <v>1.1000000000000001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1.1000000000000001</v>
      </c>
      <c r="I30" s="548"/>
      <c r="J30" s="195" t="s">
        <v>198</v>
      </c>
      <c r="M30" s="556"/>
      <c r="P30" s="56"/>
      <c r="R30" s="561">
        <f>+ROUND(AA28,1)+ROUND(AA29,1)+ROUND(AA30,1)</f>
        <v>1.1000000000000001</v>
      </c>
      <c r="S30" s="607"/>
      <c r="T30" s="607"/>
      <c r="U30" s="607"/>
      <c r="V30" s="44" t="s">
        <v>16</v>
      </c>
      <c r="Y30" s="562" t="s">
        <v>186</v>
      </c>
      <c r="Z30" s="563"/>
      <c r="AA30" s="603"/>
      <c r="AB30" s="604"/>
      <c r="AC30" s="604"/>
      <c r="AD30" s="604"/>
      <c r="AE30" s="604"/>
      <c r="AF30" s="44" t="s">
        <v>13</v>
      </c>
      <c r="AL30" s="580">
        <v>1.1000000000000001</v>
      </c>
      <c r="AM30" s="581"/>
      <c r="AN30" s="581"/>
      <c r="AO30" s="581"/>
      <c r="AP30" s="52" t="s">
        <v>13</v>
      </c>
      <c r="AS30" s="599"/>
      <c r="AT30" s="596"/>
      <c r="AU30" s="596"/>
      <c r="AV30" s="597"/>
      <c r="AW30" s="413"/>
    </row>
    <row r="31" spans="2:49" ht="27" customHeight="1" thickTop="1" thickBot="1" x14ac:dyDescent="0.2">
      <c r="B31" s="534" t="s">
        <v>226</v>
      </c>
      <c r="C31" s="535"/>
      <c r="D31" s="558">
        <v>2</v>
      </c>
      <c r="E31" s="558"/>
      <c r="F31" s="558"/>
      <c r="G31" s="195" t="s">
        <v>198</v>
      </c>
      <c r="H31" s="547">
        <f>+AS24</f>
        <v>1.1000000000000001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K35" sqref="K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2.5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v>
      </c>
      <c r="Q27" s="607"/>
      <c r="R27" s="607"/>
      <c r="S27" s="607"/>
      <c r="T27" s="44" t="s">
        <v>38</v>
      </c>
      <c r="U27" s="64"/>
      <c r="V27" s="64"/>
      <c r="Y27" s="62" t="s">
        <v>39</v>
      </c>
      <c r="Z27" s="65"/>
      <c r="AH27" s="53"/>
      <c r="AI27" s="53"/>
      <c r="AJ27" s="53"/>
      <c r="AK27" s="53"/>
      <c r="AL27" s="577">
        <f>+AH18+P27</f>
        <v>2.5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2.5</v>
      </c>
      <c r="I30" s="548"/>
      <c r="J30" s="195" t="s">
        <v>198</v>
      </c>
      <c r="M30" s="556"/>
      <c r="P30" s="56"/>
      <c r="R30" s="561">
        <f>+ROUND(AA28,1)+ROUND(AA29,1)+ROUND(AA30,1)</f>
        <v>2.5</v>
      </c>
      <c r="S30" s="607"/>
      <c r="T30" s="607"/>
      <c r="U30" s="607"/>
      <c r="V30" s="44" t="s">
        <v>16</v>
      </c>
      <c r="Y30" s="562" t="s">
        <v>186</v>
      </c>
      <c r="Z30" s="563"/>
      <c r="AA30" s="603"/>
      <c r="AB30" s="604"/>
      <c r="AC30" s="604"/>
      <c r="AD30" s="604"/>
      <c r="AE30" s="604"/>
      <c r="AF30" s="44" t="s">
        <v>13</v>
      </c>
      <c r="AL30" s="580">
        <v>2.5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8" zoomScaleNormal="100" workbookViewId="0">
      <selection activeCell="L34" sqref="L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1983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2710</v>
      </c>
      <c r="E24" s="558"/>
      <c r="F24" s="558"/>
      <c r="G24" s="195" t="s">
        <v>198</v>
      </c>
      <c r="H24" s="547">
        <f>+F12</f>
        <v>1983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1983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1983</v>
      </c>
      <c r="Q27" s="607"/>
      <c r="R27" s="607"/>
      <c r="S27" s="607"/>
      <c r="T27" s="44" t="s">
        <v>38</v>
      </c>
      <c r="U27" s="64"/>
      <c r="V27" s="64"/>
      <c r="Y27" s="62" t="s">
        <v>39</v>
      </c>
      <c r="Z27" s="65"/>
      <c r="AH27" s="53"/>
      <c r="AI27" s="53"/>
      <c r="AJ27" s="53"/>
      <c r="AK27" s="53"/>
      <c r="AL27" s="577">
        <f>+AH18+P27</f>
        <v>1983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1983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2710</v>
      </c>
      <c r="E29" s="558"/>
      <c r="F29" s="558"/>
      <c r="G29" s="195" t="s">
        <v>198</v>
      </c>
      <c r="H29" s="547">
        <f>+AL27</f>
        <v>1983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1983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2710</v>
      </c>
      <c r="E31" s="558"/>
      <c r="F31" s="558"/>
      <c r="G31" s="195" t="s">
        <v>198</v>
      </c>
      <c r="H31" s="547">
        <f>+AS24</f>
        <v>1983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8" zoomScaleNormal="100" workbookViewId="0">
      <selection activeCell="O34" sqref="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首都高メンテナンス神奈川㈱  生麦事業所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350</v>
      </c>
      <c r="E24" s="558"/>
      <c r="F24" s="558"/>
      <c r="G24" s="195" t="s">
        <v>198</v>
      </c>
      <c r="H24" s="547">
        <f>+F12</f>
        <v>296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296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296</v>
      </c>
      <c r="Q27" s="607"/>
      <c r="R27" s="607"/>
      <c r="S27" s="607"/>
      <c r="T27" s="44" t="s">
        <v>38</v>
      </c>
      <c r="U27" s="64"/>
      <c r="V27" s="64"/>
      <c r="Y27" s="62" t="s">
        <v>39</v>
      </c>
      <c r="Z27" s="65"/>
      <c r="AH27" s="53"/>
      <c r="AI27" s="53"/>
      <c r="AJ27" s="53"/>
      <c r="AK27" s="53"/>
      <c r="AL27" s="577">
        <f>+AH18+P27</f>
        <v>296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296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350</v>
      </c>
      <c r="E29" s="558"/>
      <c r="F29" s="558"/>
      <c r="G29" s="195" t="s">
        <v>198</v>
      </c>
      <c r="H29" s="547">
        <f>+AL27</f>
        <v>296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296</v>
      </c>
      <c r="I30" s="548"/>
      <c r="J30" s="195" t="s">
        <v>198</v>
      </c>
      <c r="M30" s="556"/>
      <c r="P30" s="56"/>
      <c r="R30" s="561">
        <f>+ROUND(AA28,1)+ROUND(AA29,1)+ROUND(AA30,1)</f>
        <v>296</v>
      </c>
      <c r="S30" s="607"/>
      <c r="T30" s="607"/>
      <c r="U30" s="607"/>
      <c r="V30" s="44" t="s">
        <v>16</v>
      </c>
      <c r="Y30" s="562" t="s">
        <v>186</v>
      </c>
      <c r="Z30" s="563"/>
      <c r="AA30" s="603"/>
      <c r="AB30" s="604"/>
      <c r="AC30" s="604"/>
      <c r="AD30" s="604"/>
      <c r="AE30" s="604"/>
      <c r="AF30" s="44" t="s">
        <v>13</v>
      </c>
      <c r="AL30" s="580">
        <v>296</v>
      </c>
      <c r="AM30" s="581"/>
      <c r="AN30" s="581"/>
      <c r="AO30" s="581"/>
      <c r="AP30" s="52" t="s">
        <v>13</v>
      </c>
      <c r="AS30" s="599"/>
      <c r="AT30" s="596"/>
      <c r="AU30" s="596"/>
      <c r="AV30" s="597"/>
      <c r="AW30" s="413"/>
    </row>
    <row r="31" spans="2:49" ht="27" customHeight="1" thickTop="1" thickBot="1" x14ac:dyDescent="0.2">
      <c r="B31" s="534" t="s">
        <v>226</v>
      </c>
      <c r="C31" s="535"/>
      <c r="D31" s="558">
        <v>350</v>
      </c>
      <c r="E31" s="558"/>
      <c r="F31" s="558"/>
      <c r="G31" s="195" t="s">
        <v>198</v>
      </c>
      <c r="H31" s="547">
        <f>+AS24</f>
        <v>296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4" zoomScale="70" zoomScaleNormal="70" workbookViewId="0">
      <selection activeCell="W31" sqref="W31"/>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首都高メンテナンス神奈川㈱  生麦事業所</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8.1</v>
      </c>
      <c r="I9" s="320">
        <f>IF(OR(ｳ.廃油!D24&gt;0,ｳ.廃油!D24&lt;0),ｳ.廃油!D24,IF(I$19&gt;0,"0",0))</f>
        <v>2</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2710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350</v>
      </c>
      <c r="AA9" s="322">
        <f>IF(SUM(G9:Z9)&gt;0,SUM(G9:Z9),IF(AA$19&gt;0,"0",0))</f>
        <v>3070.1</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8.1</v>
      </c>
      <c r="I14" s="326">
        <f>IF(OR(ｳ.廃油!D29&gt;0,ｳ.廃油!D29&lt;0),ｳ.廃油!D29,IF(I$19&gt;0,"0",0))</f>
        <v>2</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2710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350</v>
      </c>
      <c r="AA14" s="328">
        <f t="shared" si="0"/>
        <v>3070.1</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8.1</v>
      </c>
      <c r="I16" s="326">
        <f>IF(OR(ｳ.廃油!D31&gt;0,ｳ.廃油!D31&lt;0),ｳ.廃油!D31,IF(I$19&gt;0,"0",0))</f>
        <v>2</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2710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350</v>
      </c>
      <c r="AA16" s="328">
        <f t="shared" si="0"/>
        <v>3070.1</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4.4000000000000004</v>
      </c>
      <c r="I19" s="332">
        <f t="shared" si="1"/>
        <v>1.1000000000000001</v>
      </c>
      <c r="J19" s="332">
        <f t="shared" si="1"/>
        <v>0</v>
      </c>
      <c r="K19" s="332">
        <f t="shared" si="1"/>
        <v>0</v>
      </c>
      <c r="L19" s="332">
        <f t="shared" si="1"/>
        <v>2.5</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1983</v>
      </c>
      <c r="W19" s="332">
        <f t="shared" si="1"/>
        <v>0</v>
      </c>
      <c r="X19" s="332">
        <f t="shared" si="1"/>
        <v>0</v>
      </c>
      <c r="Y19" s="332">
        <f t="shared" si="1"/>
        <v>0</v>
      </c>
      <c r="Z19" s="333">
        <f t="shared" si="1"/>
        <v>296</v>
      </c>
      <c r="AA19" s="334">
        <f t="shared" ref="AA19:AA25" si="2">SUM(G19:Z19)</f>
        <v>2287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4.4000000000000004</v>
      </c>
      <c r="I37" s="368">
        <f t="shared" si="8"/>
        <v>1.1000000000000001</v>
      </c>
      <c r="J37" s="368">
        <f t="shared" si="8"/>
        <v>0</v>
      </c>
      <c r="K37" s="368">
        <f t="shared" si="8"/>
        <v>0</v>
      </c>
      <c r="L37" s="368">
        <f t="shared" si="8"/>
        <v>2.5</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1983</v>
      </c>
      <c r="W37" s="368">
        <f t="shared" si="8"/>
        <v>0</v>
      </c>
      <c r="X37" s="368">
        <f t="shared" si="8"/>
        <v>0</v>
      </c>
      <c r="Y37" s="368">
        <f t="shared" si="8"/>
        <v>0</v>
      </c>
      <c r="Z37" s="369">
        <f t="shared" si="8"/>
        <v>296</v>
      </c>
      <c r="AA37" s="370">
        <f t="shared" si="4"/>
        <v>2287</v>
      </c>
    </row>
    <row r="38" spans="2:27" ht="24" customHeight="1" x14ac:dyDescent="0.15">
      <c r="B38" s="167"/>
      <c r="C38" s="685"/>
      <c r="D38" s="208"/>
      <c r="E38" s="206" t="s">
        <v>262</v>
      </c>
      <c r="F38" s="391"/>
      <c r="G38" s="359">
        <f t="shared" ref="G38:Z38" si="9">SUM(G39:G41)</f>
        <v>0</v>
      </c>
      <c r="H38" s="359">
        <f t="shared" si="9"/>
        <v>4.4000000000000004</v>
      </c>
      <c r="I38" s="359">
        <f t="shared" si="9"/>
        <v>1.1000000000000001</v>
      </c>
      <c r="J38" s="359">
        <f t="shared" si="9"/>
        <v>0</v>
      </c>
      <c r="K38" s="359">
        <f t="shared" si="9"/>
        <v>0</v>
      </c>
      <c r="L38" s="359">
        <f t="shared" si="9"/>
        <v>2.5</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1983</v>
      </c>
      <c r="W38" s="359">
        <f t="shared" si="9"/>
        <v>0</v>
      </c>
      <c r="X38" s="359">
        <f t="shared" si="9"/>
        <v>0</v>
      </c>
      <c r="Y38" s="359">
        <f t="shared" si="9"/>
        <v>0</v>
      </c>
      <c r="Z38" s="360">
        <f t="shared" si="9"/>
        <v>296</v>
      </c>
      <c r="AA38" s="361">
        <f t="shared" si="4"/>
        <v>2287</v>
      </c>
    </row>
    <row r="39" spans="2:27" ht="24" customHeight="1" x14ac:dyDescent="0.15">
      <c r="B39" s="167"/>
      <c r="C39" s="685"/>
      <c r="D39" s="209"/>
      <c r="E39" s="204"/>
      <c r="F39" s="202" t="s">
        <v>235</v>
      </c>
      <c r="G39" s="362">
        <f>+ｱ.燃え殻!$AA$28</f>
        <v>0</v>
      </c>
      <c r="H39" s="362">
        <f>+ｲ.汚泥!$AA$28</f>
        <v>4.4000000000000004</v>
      </c>
      <c r="I39" s="362">
        <f>+ｳ.廃油!$AA$28</f>
        <v>1.1000000000000001</v>
      </c>
      <c r="J39" s="362">
        <f>+ｴ.廃酸!$AA$28</f>
        <v>0</v>
      </c>
      <c r="K39" s="362">
        <f>+ｵ.廃ｱﾙｶﾘ!$AA$28</f>
        <v>0</v>
      </c>
      <c r="L39" s="362">
        <f>+ｶ.廃ﾌﾟﾗ類!$AA$28</f>
        <v>2.5</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1983</v>
      </c>
      <c r="W39" s="362">
        <f>+ﾁ.動物のふん尿!$AA$28</f>
        <v>0</v>
      </c>
      <c r="X39" s="362">
        <f>+ﾂ.動物の死体!$AA$28</f>
        <v>0</v>
      </c>
      <c r="Y39" s="362">
        <f>+ﾃ.ばいじん!$AA$28</f>
        <v>0</v>
      </c>
      <c r="Z39" s="363">
        <f>+ﾄ.混合廃棄物その他!$AA$28</f>
        <v>296</v>
      </c>
      <c r="AA39" s="364">
        <f t="shared" si="4"/>
        <v>2287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4.4000000000000004</v>
      </c>
      <c r="I43" s="371">
        <f>+ｳ.廃油!$AL$27</f>
        <v>1.1000000000000001</v>
      </c>
      <c r="J43" s="371">
        <f>+ｴ.廃酸!$AL$27</f>
        <v>0</v>
      </c>
      <c r="K43" s="371">
        <f>+ｵ.廃ｱﾙｶﾘ!$AL$27</f>
        <v>0</v>
      </c>
      <c r="L43" s="371">
        <f>+ｶ.廃ﾌﾟﾗ類!$AL$27</f>
        <v>2.5</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1983</v>
      </c>
      <c r="W43" s="371">
        <f>+ﾁ.動物のふん尿!$AL$27</f>
        <v>0</v>
      </c>
      <c r="X43" s="371">
        <f>+ﾂ.動物の死体!$AL$27</f>
        <v>0</v>
      </c>
      <c r="Y43" s="371">
        <f>+ﾃ.ばいじん!$AL$27</f>
        <v>0</v>
      </c>
      <c r="Z43" s="372">
        <f>+ﾄ.混合廃棄物その他!$AL$27</f>
        <v>296</v>
      </c>
      <c r="AA43" s="373">
        <f t="shared" si="4"/>
        <v>2287</v>
      </c>
    </row>
    <row r="44" spans="2:27" ht="24" customHeight="1" x14ac:dyDescent="0.15">
      <c r="B44" s="167"/>
      <c r="C44" s="174"/>
      <c r="D44" s="172" t="s">
        <v>188</v>
      </c>
      <c r="E44" s="667" t="s">
        <v>238</v>
      </c>
      <c r="F44" s="668"/>
      <c r="G44" s="374">
        <f>+ｱ.燃え殻!$AL$30</f>
        <v>0</v>
      </c>
      <c r="H44" s="374">
        <f>+ｲ.汚泥!$AL$30</f>
        <v>4.4000000000000004</v>
      </c>
      <c r="I44" s="374">
        <f>+ｳ.廃油!$AL$30</f>
        <v>1.1000000000000001</v>
      </c>
      <c r="J44" s="374">
        <f>+ｴ.廃酸!$AL$30</f>
        <v>0</v>
      </c>
      <c r="K44" s="374">
        <f>+ｵ.廃ｱﾙｶﾘ!$AL$30</f>
        <v>0</v>
      </c>
      <c r="L44" s="374">
        <f>+ｶ.廃ﾌﾟﾗ類!$AL$30</f>
        <v>2.5</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296</v>
      </c>
      <c r="AA44" s="376">
        <f t="shared" si="4"/>
        <v>304</v>
      </c>
    </row>
    <row r="45" spans="2:27" ht="24" customHeight="1" x14ac:dyDescent="0.15">
      <c r="B45" s="167"/>
      <c r="C45" s="174"/>
      <c r="D45" s="389" t="s">
        <v>190</v>
      </c>
      <c r="E45" s="681" t="s">
        <v>239</v>
      </c>
      <c r="F45" s="682"/>
      <c r="G45" s="377">
        <f>+ｱ.燃え殻!$AS$24</f>
        <v>0</v>
      </c>
      <c r="H45" s="377">
        <f>+ｲ.汚泥!$AS$24</f>
        <v>4.4000000000000004</v>
      </c>
      <c r="I45" s="377">
        <f>+ｳ.廃油!$AS$24</f>
        <v>1.1000000000000001</v>
      </c>
      <c r="J45" s="377">
        <f>+ｴ.廃酸!$AS$24</f>
        <v>0</v>
      </c>
      <c r="K45" s="377">
        <f>+ｵ.廃ｱﾙｶﾘ!$AS$24</f>
        <v>0</v>
      </c>
      <c r="L45" s="377">
        <f>+ｶ.廃ﾌﾟﾗ類!$AS$24</f>
        <v>2.5</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1983</v>
      </c>
      <c r="W45" s="377">
        <f>+ﾁ.動物のふん尿!$AS$24</f>
        <v>0</v>
      </c>
      <c r="X45" s="377">
        <f>+ﾂ.動物の死体!$AS$24</f>
        <v>0</v>
      </c>
      <c r="Y45" s="377">
        <f>+ﾃ.ばいじん!$AS$24</f>
        <v>0</v>
      </c>
      <c r="Z45" s="378">
        <f>+ﾄ.混合廃棄物その他!$AS$24</f>
        <v>296</v>
      </c>
      <c r="AA45" s="379">
        <f t="shared" si="4"/>
        <v>2287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12.5</v>
      </c>
      <c r="I55" s="414">
        <f t="shared" si="10"/>
        <v>3.1</v>
      </c>
      <c r="J55" s="414">
        <f t="shared" si="10"/>
        <v>0</v>
      </c>
      <c r="K55" s="414">
        <f t="shared" si="10"/>
        <v>0</v>
      </c>
      <c r="L55" s="414">
        <f t="shared" si="10"/>
        <v>2.5</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4693</v>
      </c>
      <c r="W55" s="414">
        <f t="shared" si="10"/>
        <v>0</v>
      </c>
      <c r="X55" s="414">
        <f t="shared" si="10"/>
        <v>0</v>
      </c>
      <c r="Y55" s="414">
        <f t="shared" si="10"/>
        <v>0</v>
      </c>
      <c r="Z55" s="414">
        <f t="shared" si="10"/>
        <v>646</v>
      </c>
      <c r="AA55" s="415">
        <f>+AA9+AA19+AA20</f>
        <v>5357.1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６年   ６月   1日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横浜市神奈川区栄町1番地1
　　　　　ＫＤＸ横浜ビル７Ｆ</v>
      </c>
      <c r="K16" s="740"/>
      <c r="L16" s="741"/>
      <c r="M16" s="741"/>
      <c r="N16" s="741"/>
      <c r="O16" s="742"/>
    </row>
    <row r="17" spans="1:15" ht="26.25" customHeight="1" x14ac:dyDescent="0.15">
      <c r="C17" s="78"/>
      <c r="H17" s="23" t="s">
        <v>7</v>
      </c>
      <c r="I17" s="23"/>
      <c r="J17" s="740" t="str">
        <f>+表紙!J40</f>
        <v>首都高メンテナンス神奈川株式会社
　　　　　代表取締役社長　今村　幸一</v>
      </c>
      <c r="K17" s="740"/>
      <c r="L17" s="741"/>
      <c r="M17" s="741"/>
      <c r="N17" s="741"/>
      <c r="O17" s="742"/>
    </row>
    <row r="18" spans="1:15" x14ac:dyDescent="0.15">
      <c r="C18" s="78"/>
      <c r="J18" s="21" t="s">
        <v>8</v>
      </c>
      <c r="O18" s="79"/>
    </row>
    <row r="19" spans="1:15" x14ac:dyDescent="0.15">
      <c r="C19" s="78"/>
      <c r="J19" s="24" t="s">
        <v>9</v>
      </c>
      <c r="K19" s="24"/>
      <c r="L19" s="705" t="str">
        <f>IF(+表紙!L42="","",+表紙!L42)</f>
        <v>045-453-9041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首都高メンテナンス神奈川㈱  生麦事業所</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2855</v>
      </c>
      <c r="N25" s="730"/>
      <c r="O25" s="731"/>
    </row>
    <row r="26" spans="1:15" ht="18" customHeight="1" x14ac:dyDescent="0.15">
      <c r="C26" s="431" t="s">
        <v>11</v>
      </c>
      <c r="D26" s="463"/>
      <c r="E26" s="464"/>
      <c r="F26" s="716" t="str">
        <f>+表紙!F49</f>
        <v>〒230-0052 横浜市鶴見区生麦２丁目３番地</v>
      </c>
      <c r="G26" s="717"/>
      <c r="H26" s="717"/>
      <c r="I26" s="717"/>
      <c r="J26" s="717"/>
      <c r="K26" s="717"/>
      <c r="L26" s="126" t="s">
        <v>172</v>
      </c>
      <c r="M26" s="223"/>
      <c r="N26" s="720" t="str">
        <f>IF(+表紙!N49="","",+表紙!N49)</f>
        <v>045-505-0841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首都高速道路の構造物の維持補修、
  改築等の工事</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5440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80人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3070.1</v>
      </c>
      <c r="I40" s="241" t="s">
        <v>4</v>
      </c>
      <c r="J40" s="499" t="s">
        <v>324</v>
      </c>
      <c r="K40" s="500"/>
      <c r="L40" s="501"/>
      <c r="M40" s="700">
        <f>+表紙!M63</f>
        <v>3070.1</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3070.1</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Sheet1</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2024-06-07T05:46:12Z</dcterms:created>
  <dcterms:modified xsi:type="dcterms:W3CDTF">2024-06-07T05:46:13Z</dcterms:modified>
</cp:coreProperties>
</file>