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20" windowWidth="29040" windowHeight="176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H32" i="94" l="1"/>
  <c r="H31" i="94" s="1"/>
  <c r="H26" i="94" s="1"/>
  <c r="I32" i="94"/>
  <c r="AA44" i="94"/>
  <c r="K226" i="95" s="1"/>
  <c r="K202" i="98" s="1"/>
  <c r="AA28" i="94"/>
  <c r="AA29" i="94"/>
  <c r="AA36" i="94"/>
  <c r="H38" i="94"/>
  <c r="H37" i="94" s="1"/>
  <c r="O38" i="94"/>
  <c r="O37" i="94" s="1"/>
  <c r="O19" i="94" s="1"/>
  <c r="O14" i="94" s="1"/>
  <c r="AK27" i="82"/>
  <c r="X32" i="94"/>
  <c r="X31" i="94" s="1"/>
  <c r="X26" i="94" s="1"/>
  <c r="X18" i="82"/>
  <c r="O16" i="83"/>
  <c r="Y50" i="94" s="1"/>
  <c r="X21" i="83"/>
  <c r="AK27" i="83"/>
  <c r="O9" i="94"/>
  <c r="H27" i="94"/>
  <c r="X27" i="94"/>
  <c r="X21" i="78"/>
  <c r="O16" i="79"/>
  <c r="R50" i="94" s="1"/>
  <c r="X21" i="89"/>
  <c r="F12" i="83"/>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6" i="94" l="1"/>
  <c r="O11" i="94"/>
  <c r="O13" i="94"/>
  <c r="O15" i="94"/>
  <c r="O17" i="94"/>
  <c r="O10" i="94"/>
  <c r="O12" i="94"/>
  <c r="O18" i="94"/>
  <c r="K145" i="95"/>
  <c r="K121" i="98" s="1"/>
  <c r="K195" i="95"/>
  <c r="K17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<sst xmlns="http://schemas.openxmlformats.org/spreadsheetml/2006/main" count="3175" uniqueCount="462">
  <si>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</si>
  <si>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</si>
  <si>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</si>
  <si>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</si>
  <si>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</si>
  <si>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</si>
  <si>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</si>
  <si>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</si>
  <si>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</si>
  <si>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</si>
  <si>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</si>
  <si>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</si>
  <si>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</si>
  <si>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</si>
  <si>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</si>
  <si>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</si>
  <si>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</si>
  <si>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</si>
  <si>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</si>
  <si>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</si>
  <si>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</si>
  <si>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</si>
  <si>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</si>
  <si>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</si>
  <si>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</si>
  <si>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</si>
  <si>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</si>
  <si>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</si>
  <si>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</si>
  <si>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</si>
  <si>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</si>
  <si>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</si>
  <si>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</si>
  <si>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</si>
  <si>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</si>
  <si>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</si>
  <si>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</si>
  <si>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</si>
  <si>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</si>
  <si>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</si>
  <si>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</si>
  <si>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</si>
  <si>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</si>
  <si>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</si>
  <si>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</si>
  <si>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</si>
  <si>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</si>
  <si>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</si>
  <si>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</si>
  <si>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</si>
  <si>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</si>
  <si>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</si>
  <si>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</si>
  <si>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</si>
  <si>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</si>
  <si>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</si>
  <si>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</si>
  <si>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</si>
  <si>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</si>
  <si>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</si>
  <si>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</si>
  <si>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</si>
  <si>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</si>
  <si>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</si>
  <si>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</si>
  <si>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</si>
  <si>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</si>
  <si>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</si>
  <si>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</si>
  <si>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</si>
  <si>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</si>
  <si>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</si>
  <si>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</si>
  <si>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</si>
  <si>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</si>
  <si>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</si>
  <si>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</si>
  <si>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</si>
  <si>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</si>
  <si>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</si>
  <si>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</si>
  <si>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</si>
  <si>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</si>
  <si>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</si>
  <si>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</si>
  <si>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</si>
  <si>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</si>
  <si>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</si>
  <si>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</si>
  <si>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</si>
  <si>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</si>
  <si>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</si>
  <si>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</si>
  <si>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</si>
  <si>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</si>
  <si>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</si>
  <si>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</si>
  <si>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</si>
  <si>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</si>
  <si>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</si>
  <si>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</si>
  <si>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</si>
  <si>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</si>
  <si>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</si>
  <si>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</si>
  <si>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</si>
  <si>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</si>
  <si>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</si>
  <si>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</si>
  <si>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</si>
  <si>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</si>
  <si>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</si>
  <si>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</si>
  <si>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</si>
  <si>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</si>
  <si>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</si>
  <si>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</si>
  <si>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</si>
  <si>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</si>
  <si>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</si>
  <si>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</si>
  <si>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</si>
  <si>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</si>
  <si>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</si>
  <si>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</si>
  <si>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</si>
  <si>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</si>
  <si>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</si>
  <si>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</si>
  <si>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</si>
  <si>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</si>
  <si>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</si>
  <si>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</si>
  <si>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</si>
  <si>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</si>
  <si>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</si>
  <si>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</si>
  <si>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</si>
  <si>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</si>
  <si>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</si>
  <si>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</si>
  <si>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</si>
  <si>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</si>
  <si>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</si>
  <si>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</si>
  <si>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</si>
  <si>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</si>
  <si>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</si>
  <si>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</si>
  <si>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</si>
  <si>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</si>
  <si>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</si>
  <si>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</si>
  <si>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</si>
  <si>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</si>
  <si>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</si>
  <si>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</si>
  <si>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</si>
  <si>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</si>
  <si>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</si>
  <si>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</si>
  <si>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</si>
  <si>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</si>
  <si>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</si>
  <si>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</si>
  <si>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</si>
  <si>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</si>
  <si>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</si>
  <si>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</si>
  <si>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</si>
  <si>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</si>
  <si>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</si>
  <si>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</si>
  <si>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</si>
  <si>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</si>
  <si>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</si>
  <si>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</si>
  <si>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</si>
  <si>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</si>
  <si>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</si>
  <si>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</si>
  <si>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</si>
  <si>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</si>
  <si>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</si>
  <si>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</si>
  <si>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</si>
  <si>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</si>
  <si>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</si>
  <si>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</si>
  <si>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</si>
  <si>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</si>
  <si>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</si>
  <si>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</si>
  <si>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</si>
  <si>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</si>
  <si>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</si>
  <si>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</si>
  <si>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</si>
  <si>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</si>
  <si>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</si>
  <si>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</si>
  <si>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</si>
  <si>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</si>
  <si>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</si>
  <si>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</si>
  <si>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</si>
  <si>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</si>
  <si>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</si>
  <si>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</si>
  <si>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</si>
  <si>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</si>
  <si>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</si>
  <si>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</si>
  <si>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</si>
  <si>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</si>
  <si>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</si>
  <si>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</si>
  <si>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</si>
  <si>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</si>
  <si>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</si>
  <si>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</si>
  <si>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</si>
  <si>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</si>
  <si>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</si>
  <si>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</si>
  <si>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</si>
  <si>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</si>
  <si>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</si>
  <si>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</si>
  <si>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</si>
  <si>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</si>
  <si>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</si>
  <si>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</si>
  <si>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</si>
  <si>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</si>
  <si>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</si>
  <si>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</si>
  <si>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</si>
  <si>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</si>
  <si>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</si>
  <si>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</si>
  <si>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</si>
  <si>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</si>
  <si>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</si>
  <si>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</si>
  <si>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</si>
  <si>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</si>
  <si>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</si>
  <si>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</si>
  <si>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</si>
  <si>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</si>
  <si>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</si>
  <si>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</si>
  <si>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</si>
  <si>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</si>
  <si>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</si>
  <si>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</si>
  <si>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</si>
  <si>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</si>
  <si>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</si>
  <si>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</si>
  <si>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</si>
  <si>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</si>
  <si>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</si>
  <si>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</si>
  <si>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</si>
  <si>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</si>
  <si>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</si>
  <si>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</si>
  <si>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</si>
  <si>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</si>
  <si>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</si>
  <si>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</si>
  <si>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</si>
  <si>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</si>
  <si>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</si>
  <si>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</si>
  <si>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</si>
  <si>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</si>
  <si>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</si>
  <si>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</si>
  <si>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</si>
  <si>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</si>
  <si>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</si>
  <si>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</si>
  <si>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</si>
  <si>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</si>
  <si>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</si>
  <si>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</si>
  <si>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</si>
  <si>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</si>
  <si>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</si>
  <si>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</si>
  <si>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</si>
  <si>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</si>
  <si>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</si>
  <si>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</si>
  <si>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</si>
  <si>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</si>
  <si>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</si>
  <si>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</si>
  <si>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</si>
  <si>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</si>
  <si>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</si>
  <si>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</si>
  <si>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</si>
  <si>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</si>
  <si>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</si>
  <si>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</si>
  <si>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</si>
  <si>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</si>
  <si>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</si>
  <si>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</si>
  <si>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</si>
  <si>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</si>
  <si>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</si>
  <si>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</si>
  <si>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</si>
  <si>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</si>
  <si>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</si>
  <si>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</si>
  <si>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</si>
  <si>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</si>
  <si>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</si>
  <si>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</si>
  <si>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</si>
  <si>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</si>
  <si>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</si>
  <si>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</si>
  <si>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</si>
  <si>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</si>
  <si>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</si>
  <si>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</si>
  <si>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</si>
  <si>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</si>
  <si>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</si>
  <si>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</si>
  <si>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</si>
  <si>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</si>
  <si>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</si>
  <si>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</si>
  <si>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</si>
  <si>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</si>
  <si>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</si>
  <si>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</si>
  <si>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</si>
  <si>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</si>
  <si>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</si>
  <si>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</si>
  <si>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</si>
  <si>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</si>
  <si>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</si>
  <si>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</si>
  <si>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</si>
  <si>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</si>
  <si>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</si>
  <si>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</si>
  <si>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</si>
  <si>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</si>
  <si>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</si>
  <si>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</si>
  <si>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</si>
  <si>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</si>
  <si>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</si>
  <si>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</si>
  <si>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</si>
  <si>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</si>
  <si>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</si>
  <si>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</si>
  <si>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</si>
  <si>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</si>
  <si>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</si>
  <si>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</si>
  <si>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</si>
  <si>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</si>
  <si>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</si>
  <si>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</si>
  <si>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</si>
  <si>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</si>
  <si>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</si>
  <si>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</si>
  <si>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</si>
  <si>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</si>
  <si>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</si>
  <si>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</si>
  <si>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</si>
  <si>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</si>
  <si>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</si>
  <si>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</si>
  <si>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</si>
  <si>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</si>
  <si>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</si>
  <si>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</si>
  <si>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</si>
  <si>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</si>
  <si>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</si>
  <si>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</si>
  <si>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</si>
  <si>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</si>
  <si>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</si>
  <si>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</si>
  <si>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</si>
  <si>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</si>
  <si>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</si>
  <si>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</si>
  <si>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</si>
  <si>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</si>
  <si>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</si>
  <si>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</si>
  <si>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</si>
  <si>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</si>
  <si>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</si>
  <si>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</si>
  <si>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</si>
  <si>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</si>
  <si>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</si>
  <si>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</si>
  <si>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</si>
  <si>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</si>
  <si>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</si>
  <si>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</si>
  <si>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</si>
  <si>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</si>
  <si>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</si>
  <si>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</si>
  <si>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</si>
  <si>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</si>
  <si>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</si>
  <si>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</si>
  <si>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</si>
  <si>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</si>
  <si>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</si>
  <si>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</si>
  <si>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</si>
  <si>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</si>
  <si>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</si>
  <si>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</si>
  <si>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</si>
  <si>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</si>
  <si>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</si>
  <si>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</si>
  <si>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</si>
  <si>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</si>
  <si>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</si>
  <si>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</si>
  <si>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</si>
  <si>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</si>
  <si>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令和6年6月14日</t>
    <phoneticPr fontId="3"/>
  </si>
  <si>
    <t>横浜市長</t>
  </si>
  <si>
    <t>東京都千代田区神田神保町1-105三井ビルディング10階</t>
    <phoneticPr fontId="3"/>
  </si>
  <si>
    <t>東洋建設株式会社　関東建築支店
常務執行役員関東建築支店長　後藤　孝之</t>
    <phoneticPr fontId="3"/>
  </si>
  <si>
    <t>03-6361-5554</t>
    <phoneticPr fontId="3"/>
  </si>
  <si>
    <t>東洋建設株式会社　関東建築支店</t>
    <phoneticPr fontId="3"/>
  </si>
  <si>
    <t>東京都千代田区神田神保町1-105</t>
    <phoneticPr fontId="3"/>
  </si>
  <si>
    <t>建設業　総合工事業</t>
    <phoneticPr fontId="3"/>
  </si>
  <si>
    <t>令和５年度完成工事高　2,627 百万円</t>
    <phoneticPr fontId="3"/>
  </si>
  <si>
    <t>129名</t>
    <phoneticPr fontId="3"/>
  </si>
  <si>
    <t>・環境マネージメントシステムの運用により、目標値を設定し廃棄
　物縮減を図る
・全工期を通じ、産業廃棄物分別BOX配置を指導
・新築工事竣工間際での混合廃棄物発生増加を指導
・梱包材の簡素化の指導</t>
    <phoneticPr fontId="3"/>
  </si>
  <si>
    <t>・環境マネージメントシステムの継続運用による廃棄物の発生抑制
・全工期を通じ、産業廃棄物分別BOX配置を指導
・コンクリート片、廃アスファルトは再生利用業者と委託契約
・梱包材の簡素化の指導    ・予備材を制限する様に指導
・可能な限り分別回収をおこない産廃削減の徹底指導</t>
    <phoneticPr fontId="3"/>
  </si>
  <si>
    <t>・汚泥、廃プラスチック類、紙くず、木くず、金属くず、廃油、
　繊維くず、ガラス・コンクリート・陶磁器くず、がれき類、
　石綿含有廃棄物、その他に分別を実施
・分別BOX設置による分別回収</t>
    <phoneticPr fontId="3"/>
  </si>
  <si>
    <t>・汚泥、廃プラスチック類、紙くず、木くず、金属くず、廃油、
　繊維くず、ガラス・コンクリート・陶磁器くず、がれき類、
　石綿含有廃棄物、その他に分別を実施
・着工時は混合廃棄物用BOXを極力設置しない</t>
    <phoneticPr fontId="3"/>
  </si>
  <si>
    <t>・再資源化に力を入れてる業者の選別を行い、再資源化向上の
　指導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</si>
</sst>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63993" y="2200275"/>
          <a:ext cx="393382" cy="63055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52563" y="2188845"/>
          <a:ext cx="398621" cy="63055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52563" y="2200275"/>
          <a:ext cx="398621" cy="63055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52563" y="2177415"/>
          <a:ext cx="398621" cy="63055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52563" y="2215515"/>
          <a:ext cx="398621"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52563" y="2211705"/>
          <a:ext cx="398621" cy="62293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52563" y="2188845"/>
          <a:ext cx="398621" cy="63055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52563" y="2188845"/>
          <a:ext cx="398621" cy="63055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52563" y="2211705"/>
          <a:ext cx="398621" cy="62293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52563" y="2188845"/>
          <a:ext cx="398621" cy="63055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52563" y="2200275"/>
          <a:ext cx="398621" cy="63055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52563" y="2188845"/>
          <a:ext cx="398621" cy="63055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52563" y="2177415"/>
          <a:ext cx="398621"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52563" y="2211705"/>
          <a:ext cx="398621" cy="62293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52563" y="2200275"/>
          <a:ext cx="398621" cy="63055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52563" y="2200275"/>
          <a:ext cx="398621" cy="63055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52563" y="2211705"/>
          <a:ext cx="398621" cy="62293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52563" y="2200275"/>
          <a:ext cx="398621" cy="63055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52563" y="2188845"/>
          <a:ext cx="398621" cy="63055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52563" y="2177415"/>
          <a:ext cx="398621" cy="63055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91" zoomScaleNormal="115" zoomScaleSheetLayoutView="91" workbookViewId="0">
      <selection activeCell="P50" sqref="P5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t="s">
        <v>447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448</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449</v>
      </c>
      <c r="M40" s="618"/>
      <c r="N40" s="618"/>
      <c r="O40" s="618"/>
      <c r="P40" s="618"/>
      <c r="Q40" s="618"/>
      <c r="R40" s="618"/>
      <c r="S40" s="618"/>
      <c r="T40" s="618"/>
      <c r="U40" s="619"/>
      <c r="W40" s="21"/>
      <c r="X40" s="21"/>
    </row>
    <row r="41" spans="1:25" ht="26.25" customHeight="1" x14ac:dyDescent="0.15">
      <c r="C41" s="86"/>
      <c r="I41" s="25"/>
      <c r="J41" s="25" t="s">
        <v>7</v>
      </c>
      <c r="K41" s="25"/>
      <c r="L41" s="618" t="s">
        <v>450</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451</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452</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2857</v>
      </c>
      <c r="Q49" s="598"/>
      <c r="R49" s="598"/>
      <c r="S49" s="598"/>
      <c r="T49" s="598"/>
      <c r="U49" s="599"/>
    </row>
    <row r="50" spans="3:23" ht="26.25" customHeight="1" x14ac:dyDescent="0.15">
      <c r="C50" s="570" t="s">
        <v>11</v>
      </c>
      <c r="D50" s="571"/>
      <c r="E50" s="572"/>
      <c r="F50" s="581" t="s">
        <v>453</v>
      </c>
      <c r="G50" s="582"/>
      <c r="H50" s="582"/>
      <c r="I50" s="582"/>
      <c r="J50" s="582"/>
      <c r="K50" s="582"/>
      <c r="L50" s="582"/>
      <c r="M50" s="582"/>
      <c r="N50" s="341" t="s">
        <v>172</v>
      </c>
      <c r="O50" s="449"/>
      <c r="P50" s="450"/>
      <c r="Q50" s="585" t="s">
        <v>451</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454</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t="s">
        <v>455</v>
      </c>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456</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445</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446</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6</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1202.4000000000001</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t="s">
        <v>457</v>
      </c>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6</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1082.2</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t="s">
        <v>458</v>
      </c>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t="s">
        <v>459</v>
      </c>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t="s">
        <v>460</v>
      </c>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1202.4000000000001</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586.09999999999991</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f>+別紙!AA16</f>
        <v>1202.4000000000001</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t="s">
        <v>461</v>
      </c>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1082.2</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527.6</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1082.2</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t="s">
        <v>461</v>
      </c>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東洋建設株式会社　関東建築支店</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28.8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28.8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28.8</v>
      </c>
      <c r="P27" s="700"/>
      <c r="Q27" s="700"/>
      <c r="R27" s="700"/>
      <c r="S27" s="49" t="s">
        <v>38</v>
      </c>
      <c r="T27" s="70"/>
      <c r="U27" s="70"/>
      <c r="X27" s="68" t="s">
        <v>39</v>
      </c>
      <c r="Y27" s="71"/>
      <c r="AG27" s="58"/>
      <c r="AH27" s="58"/>
      <c r="AI27" s="58"/>
      <c r="AJ27" s="58"/>
      <c r="AK27" s="742">
        <f>+AG18+O27</f>
        <v>28.8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28.8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32</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32</v>
      </c>
      <c r="G30" s="712"/>
      <c r="H30" s="214" t="s">
        <v>198</v>
      </c>
      <c r="L30" s="709"/>
      <c r="O30" s="61"/>
      <c r="Q30" s="699">
        <f>+ROUND(Z28,1)+ROUND(Z29,1)+ROUND(Z30,1)</f>
        <v>28.8</v>
      </c>
      <c r="R30" s="700"/>
      <c r="S30" s="700"/>
      <c r="T30" s="700"/>
      <c r="U30" s="49" t="s">
        <v>16</v>
      </c>
      <c r="X30" s="697" t="s">
        <v>186</v>
      </c>
      <c r="Y30" s="698"/>
      <c r="Z30" s="690"/>
      <c r="AA30" s="691"/>
      <c r="AB30" s="691"/>
      <c r="AC30" s="691"/>
      <c r="AD30" s="691"/>
      <c r="AE30" s="49" t="s">
        <v>13</v>
      </c>
      <c r="AK30" s="651">
        <v>28.8</v>
      </c>
      <c r="AL30" s="652"/>
      <c r="AM30" s="652"/>
      <c r="AN30" s="652"/>
      <c r="AO30" s="57" t="s">
        <v>13</v>
      </c>
      <c r="AR30" s="758"/>
      <c r="AS30" s="755"/>
      <c r="AT30" s="755"/>
      <c r="AU30" s="756"/>
    </row>
    <row r="31" spans="2:48" ht="27" customHeight="1" thickTop="1" thickBot="1" x14ac:dyDescent="0.2">
      <c r="B31" s="725" t="s">
        <v>375</v>
      </c>
      <c r="C31" s="676"/>
      <c r="D31" s="676"/>
      <c r="E31" s="677"/>
      <c r="F31" s="711">
        <v>32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5.3</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5.9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5.3</v>
      </c>
      <c r="P27" s="700"/>
      <c r="Q27" s="700"/>
      <c r="R27" s="700"/>
      <c r="S27" s="49" t="s">
        <v>38</v>
      </c>
      <c r="T27" s="70"/>
      <c r="U27" s="70"/>
      <c r="X27" s="68" t="s">
        <v>39</v>
      </c>
      <c r="Y27" s="71"/>
      <c r="AG27" s="58"/>
      <c r="AH27" s="58"/>
      <c r="AI27" s="58"/>
      <c r="AJ27" s="58"/>
      <c r="AK27" s="742">
        <f>+AG18+O27</f>
        <v>5.3</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5.9</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5.9</v>
      </c>
      <c r="G30" s="712"/>
      <c r="H30" s="214" t="s">
        <v>198</v>
      </c>
      <c r="L30" s="709"/>
      <c r="O30" s="61"/>
      <c r="Q30" s="699">
        <f>+ROUND(Z28,1)+ROUND(Z29,1)+ROUND(Z30,1)</f>
        <v>5.3</v>
      </c>
      <c r="R30" s="700"/>
      <c r="S30" s="700"/>
      <c r="T30" s="700"/>
      <c r="U30" s="49" t="s">
        <v>16</v>
      </c>
      <c r="X30" s="697" t="s">
        <v>186</v>
      </c>
      <c r="Y30" s="698"/>
      <c r="Z30" s="690"/>
      <c r="AA30" s="691"/>
      <c r="AB30" s="691"/>
      <c r="AC30" s="691"/>
      <c r="AD30" s="691"/>
      <c r="AE30" s="49" t="s">
        <v>13</v>
      </c>
      <c r="AK30" s="651">
        <v>5.3</v>
      </c>
      <c r="AL30" s="652"/>
      <c r="AM30" s="652"/>
      <c r="AN30" s="652"/>
      <c r="AO30" s="57" t="s">
        <v>13</v>
      </c>
      <c r="AR30" s="758"/>
      <c r="AS30" s="755"/>
      <c r="AT30" s="755"/>
      <c r="AU30" s="756"/>
    </row>
    <row r="31" spans="2:48" ht="27" customHeight="1" thickTop="1" thickBot="1" x14ac:dyDescent="0.2">
      <c r="B31" s="725" t="s">
        <v>375</v>
      </c>
      <c r="C31" s="676"/>
      <c r="D31" s="676"/>
      <c r="E31" s="677"/>
      <c r="F31" s="711">
        <v>5.9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28.3</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31.4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28.3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28.3</v>
      </c>
      <c r="P27" s="700"/>
      <c r="Q27" s="700"/>
      <c r="R27" s="700"/>
      <c r="S27" s="49" t="s">
        <v>38</v>
      </c>
      <c r="T27" s="70"/>
      <c r="U27" s="70"/>
      <c r="X27" s="68" t="s">
        <v>39</v>
      </c>
      <c r="Y27" s="71"/>
      <c r="AG27" s="58"/>
      <c r="AH27" s="58"/>
      <c r="AI27" s="58"/>
      <c r="AJ27" s="58"/>
      <c r="AK27" s="742">
        <f>+AG18+O27</f>
        <v>28.3</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28.3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31.4</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31.4</v>
      </c>
      <c r="G30" s="712"/>
      <c r="H30" s="214" t="s">
        <v>198</v>
      </c>
      <c r="L30" s="709"/>
      <c r="O30" s="61"/>
      <c r="Q30" s="699">
        <f>+ROUND(Z28,1)+ROUND(Z29,1)+ROUND(Z30,1)</f>
        <v>28.3</v>
      </c>
      <c r="R30" s="700"/>
      <c r="S30" s="700"/>
      <c r="T30" s="700"/>
      <c r="U30" s="49" t="s">
        <v>16</v>
      </c>
      <c r="X30" s="697" t="s">
        <v>186</v>
      </c>
      <c r="Y30" s="698"/>
      <c r="Z30" s="690"/>
      <c r="AA30" s="691"/>
      <c r="AB30" s="691"/>
      <c r="AC30" s="691"/>
      <c r="AD30" s="691"/>
      <c r="AE30" s="49" t="s">
        <v>13</v>
      </c>
      <c r="AK30" s="651">
        <v>28.3</v>
      </c>
      <c r="AL30" s="652"/>
      <c r="AM30" s="652"/>
      <c r="AN30" s="652"/>
      <c r="AO30" s="57" t="s">
        <v>13</v>
      </c>
      <c r="AR30" s="758"/>
      <c r="AS30" s="755"/>
      <c r="AT30" s="755"/>
      <c r="AU30" s="756"/>
    </row>
    <row r="31" spans="2:48" ht="27" customHeight="1" thickTop="1" thickBot="1" x14ac:dyDescent="0.2">
      <c r="B31" s="725" t="s">
        <v>375</v>
      </c>
      <c r="C31" s="676"/>
      <c r="D31" s="676"/>
      <c r="E31" s="677"/>
      <c r="F31" s="711">
        <v>31.4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13.5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13.5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13.5</v>
      </c>
      <c r="P27" s="700"/>
      <c r="Q27" s="700"/>
      <c r="R27" s="700"/>
      <c r="S27" s="49" t="s">
        <v>38</v>
      </c>
      <c r="T27" s="70"/>
      <c r="U27" s="70"/>
      <c r="X27" s="68" t="s">
        <v>39</v>
      </c>
      <c r="Y27" s="71"/>
      <c r="AG27" s="58"/>
      <c r="AH27" s="58"/>
      <c r="AI27" s="58"/>
      <c r="AJ27" s="58"/>
      <c r="AK27" s="742">
        <f>+AG18+O27</f>
        <v>13.5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13.5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15</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15</v>
      </c>
      <c r="G30" s="712"/>
      <c r="H30" s="214" t="s">
        <v>198</v>
      </c>
      <c r="L30" s="709"/>
      <c r="O30" s="61"/>
      <c r="Q30" s="699">
        <f>+ROUND(Z28,1)+ROUND(Z29,1)+ROUND(Z30,1)</f>
        <v>13.5</v>
      </c>
      <c r="R30" s="700"/>
      <c r="S30" s="700"/>
      <c r="T30" s="700"/>
      <c r="U30" s="49" t="s">
        <v>16</v>
      </c>
      <c r="X30" s="697" t="s">
        <v>186</v>
      </c>
      <c r="Y30" s="698"/>
      <c r="Z30" s="690"/>
      <c r="AA30" s="691"/>
      <c r="AB30" s="691"/>
      <c r="AC30" s="691"/>
      <c r="AD30" s="691"/>
      <c r="AE30" s="49" t="s">
        <v>13</v>
      </c>
      <c r="AK30" s="651">
        <v>13.5</v>
      </c>
      <c r="AL30" s="652"/>
      <c r="AM30" s="652"/>
      <c r="AN30" s="652"/>
      <c r="AO30" s="57" t="s">
        <v>13</v>
      </c>
      <c r="AR30" s="758"/>
      <c r="AS30" s="755"/>
      <c r="AT30" s="755"/>
      <c r="AU30" s="756"/>
    </row>
    <row r="31" spans="2:48" ht="27" customHeight="1" thickTop="1" thickBot="1" x14ac:dyDescent="0.2">
      <c r="B31" s="725" t="s">
        <v>375</v>
      </c>
      <c r="C31" s="676"/>
      <c r="D31" s="676"/>
      <c r="E31" s="677"/>
      <c r="F31" s="711">
        <v>15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993.3</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1103.7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993.3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993.3</v>
      </c>
      <c r="P27" s="700"/>
      <c r="Q27" s="700"/>
      <c r="R27" s="700"/>
      <c r="S27" s="49" t="s">
        <v>38</v>
      </c>
      <c r="T27" s="70"/>
      <c r="U27" s="70"/>
      <c r="X27" s="68" t="s">
        <v>39</v>
      </c>
      <c r="Y27" s="71"/>
      <c r="AG27" s="58"/>
      <c r="AH27" s="58"/>
      <c r="AI27" s="58"/>
      <c r="AJ27" s="58"/>
      <c r="AK27" s="742">
        <f>+AG18+O27</f>
        <v>993.3</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993.3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1103.7</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487.4</v>
      </c>
      <c r="G30" s="712"/>
      <c r="H30" s="214" t="s">
        <v>198</v>
      </c>
      <c r="L30" s="709"/>
      <c r="O30" s="61"/>
      <c r="Q30" s="699">
        <f>+ROUND(Z28,1)+ROUND(Z29,1)+ROUND(Z30,1)</f>
        <v>993.3</v>
      </c>
      <c r="R30" s="700"/>
      <c r="S30" s="700"/>
      <c r="T30" s="700"/>
      <c r="U30" s="49" t="s">
        <v>16</v>
      </c>
      <c r="X30" s="697" t="s">
        <v>186</v>
      </c>
      <c r="Y30" s="698"/>
      <c r="Z30" s="690"/>
      <c r="AA30" s="691"/>
      <c r="AB30" s="691"/>
      <c r="AC30" s="691"/>
      <c r="AD30" s="691"/>
      <c r="AE30" s="49" t="s">
        <v>13</v>
      </c>
      <c r="AK30" s="651">
        <v>438.7</v>
      </c>
      <c r="AL30" s="652"/>
      <c r="AM30" s="652"/>
      <c r="AN30" s="652"/>
      <c r="AO30" s="57" t="s">
        <v>13</v>
      </c>
      <c r="AR30" s="758"/>
      <c r="AS30" s="755"/>
      <c r="AT30" s="755"/>
      <c r="AU30" s="756"/>
    </row>
    <row r="31" spans="2:48" ht="27" customHeight="1" thickTop="1" thickBot="1" x14ac:dyDescent="0.2">
      <c r="B31" s="725" t="s">
        <v>375</v>
      </c>
      <c r="C31" s="676"/>
      <c r="D31" s="676"/>
      <c r="E31" s="677"/>
      <c r="F31" s="711">
        <v>1103.7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東洋建設株式会社　関東建築支店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13</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14.4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13</v>
      </c>
      <c r="P27" s="700"/>
      <c r="Q27" s="700"/>
      <c r="R27" s="700"/>
      <c r="S27" s="49" t="s">
        <v>38</v>
      </c>
      <c r="T27" s="70"/>
      <c r="U27" s="70"/>
      <c r="X27" s="68" t="s">
        <v>39</v>
      </c>
      <c r="Y27" s="71"/>
      <c r="AG27" s="58"/>
      <c r="AH27" s="58"/>
      <c r="AI27" s="58"/>
      <c r="AJ27" s="58"/>
      <c r="AK27" s="742">
        <f>+AG18+O27</f>
        <v>13</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14.4</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14.4</v>
      </c>
      <c r="G30" s="712"/>
      <c r="H30" s="214" t="s">
        <v>198</v>
      </c>
      <c r="L30" s="709"/>
      <c r="O30" s="61"/>
      <c r="Q30" s="699">
        <f>+ROUND(Z28,1)+ROUND(Z29,1)+ROUND(Z30,1)</f>
        <v>13</v>
      </c>
      <c r="R30" s="700"/>
      <c r="S30" s="700"/>
      <c r="T30" s="700"/>
      <c r="U30" s="49" t="s">
        <v>16</v>
      </c>
      <c r="X30" s="697" t="s">
        <v>186</v>
      </c>
      <c r="Y30" s="698"/>
      <c r="Z30" s="690"/>
      <c r="AA30" s="691"/>
      <c r="AB30" s="691"/>
      <c r="AC30" s="691"/>
      <c r="AD30" s="691"/>
      <c r="AE30" s="49" t="s">
        <v>13</v>
      </c>
      <c r="AK30" s="651">
        <v>13</v>
      </c>
      <c r="AL30" s="652"/>
      <c r="AM30" s="652"/>
      <c r="AN30" s="652"/>
      <c r="AO30" s="57" t="s">
        <v>13</v>
      </c>
      <c r="AR30" s="758"/>
      <c r="AS30" s="755"/>
      <c r="AT30" s="755"/>
      <c r="AU30" s="756"/>
    </row>
    <row r="31" spans="2:48" ht="27" customHeight="1" thickTop="1" thickBot="1" x14ac:dyDescent="0.2">
      <c r="B31" s="725" t="s">
        <v>375</v>
      </c>
      <c r="C31" s="676"/>
      <c r="D31" s="676"/>
      <c r="E31" s="677"/>
      <c r="F31" s="711">
        <v>14.4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9"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東洋建設株式会社　関東建築支店</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0</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32</v>
      </c>
      <c r="M9" s="377">
        <f>IF(OR(ｷ.紙くず!F24&gt;0,ｷ.紙くず!F24&lt;0),ｷ.紙くず!F24,IF(M$19&gt;0,"0",0))</f>
        <v>5.9</v>
      </c>
      <c r="N9" s="377">
        <f>IF(OR(ｸ.木くず!F24&gt;0,ｸ.木くず!F24&lt;0),ｸ.木くず!F24,IF(N$19&gt;0,"0",0))</f>
        <v>31.4</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15</v>
      </c>
      <c r="U9" s="377">
        <f>IF(OR(ｿ.鉱さい!F24&gt;0,ｿ.鉱さい!F24&lt;0),ｿ.鉱さい!F24,IF(U$19&gt;0,"0",0))</f>
        <v>0</v>
      </c>
      <c r="V9" s="377">
        <f>IF(OR(ﾀ.がれき類!F24&gt;0,ﾀ.がれき類!F24&lt;0),ﾀ.がれき類!F24,IF(V$19&gt;0,"0",0))</f>
        <v>1103.7</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14.4</v>
      </c>
      <c r="AA9" s="379">
        <f>IF(SUM(G9:Z9)&gt;0,SUM(G9:Z9),IF(AA$19&gt;0,"0",0))</f>
        <v>1202.4000000000001</v>
      </c>
    </row>
    <row r="10" spans="2:27" ht="24" customHeight="1" x14ac:dyDescent="0.15">
      <c r="B10" s="172" t="s">
        <v>393</v>
      </c>
      <c r="C10" s="810" t="s">
        <v>294</v>
      </c>
      <c r="D10" s="810"/>
      <c r="E10" s="810"/>
      <c r="F10" s="811"/>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32</v>
      </c>
      <c r="M14" s="383">
        <f>IF(OR(ｷ.紙くず!F29&gt;0,ｷ.紙くず!F29&lt;0),ｷ.紙くず!F29,IF(M$19&gt;0,"0",0))</f>
        <v>5.9</v>
      </c>
      <c r="N14" s="383">
        <f>IF(OR(ｸ.木くず!F29&gt;0,ｸ.木くず!F29&lt;0),ｸ.木くず!F29,IF(N$19&gt;0,"0",0))</f>
        <v>31.4</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15</v>
      </c>
      <c r="U14" s="383">
        <f>IF(OR(ｿ.鉱さい!F29&gt;0,ｿ.鉱さい!F29&lt;0),ｿ.鉱さい!F29,IF(U$19&gt;0,"0",0))</f>
        <v>0</v>
      </c>
      <c r="V14" s="383">
        <f>IF(OR(ﾀ.がれき類!F29&gt;0,ﾀ.がれき類!F29&lt;0),ﾀ.がれき類!F29,IF(V$19&gt;0,"0",0))</f>
        <v>1103.7</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14.4</v>
      </c>
      <c r="AA14" s="385">
        <f t="shared" si="0"/>
        <v>1202.4000000000001</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32</v>
      </c>
      <c r="M15" s="383">
        <f>IF(OR(ｷ.紙くず!F30&gt;0,ｷ.紙くず!F30&lt;0),ｷ.紙くず!F30,IF(M$19&gt;0,"0",0))</f>
        <v>5.9</v>
      </c>
      <c r="N15" s="383">
        <f>IF(OR(ｸ.木くず!F30&gt;0,ｸ.木くず!F30&lt;0),ｸ.木くず!F30,IF(N$19&gt;0,"0",0))</f>
        <v>31.4</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15</v>
      </c>
      <c r="U15" s="383">
        <f>IF(OR(ｿ.鉱さい!F30&gt;0,ｿ.鉱さい!F30&lt;0),ｿ.鉱さい!F30,IF(U$19&gt;0,"0",0))</f>
        <v>0</v>
      </c>
      <c r="V15" s="383">
        <f>IF(OR(ﾀ.がれき類!F30&gt;0,ﾀ.がれき類!F30&lt;0),ﾀ.がれき類!F30,IF(V$19&gt;0,"0",0))</f>
        <v>487.4</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14.4</v>
      </c>
      <c r="AA15" s="385">
        <f t="shared" si="0"/>
        <v>586.09999999999991</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32</v>
      </c>
      <c r="M16" s="383">
        <f>IF(OR(ｷ.紙くず!F31&gt;0,ｷ.紙くず!F31&lt;0),ｷ.紙くず!F31,IF(M$19&gt;0,"0",0))</f>
        <v>5.9</v>
      </c>
      <c r="N16" s="383">
        <f>IF(OR(ｸ.木くず!F31&gt;0,ｸ.木くず!F31&lt;0),ｸ.木くず!F31,IF(N$19&gt;0,"0",0))</f>
        <v>31.4</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15</v>
      </c>
      <c r="U16" s="383">
        <f>IF(OR(ｿ.鉱さい!F31&gt;0,ｿ.鉱さい!F31&lt;0),ｿ.鉱さい!F31,IF(U$19&gt;0,"0",0))</f>
        <v>0</v>
      </c>
      <c r="V16" s="383">
        <f>IF(OR(ﾀ.がれき類!F31&gt;0,ﾀ.がれき類!F31&lt;0),ﾀ.がれき類!F31,IF(V$19&gt;0,"0",0))</f>
        <v>1103.7</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14.4</v>
      </c>
      <c r="AA16" s="385">
        <f t="shared" si="0"/>
        <v>1202.4000000000001</v>
      </c>
    </row>
    <row r="17" spans="2:27" ht="24" customHeight="1" x14ac:dyDescent="0.15">
      <c r="B17" s="172"/>
      <c r="C17" s="782" t="s">
        <v>408</v>
      </c>
      <c r="D17" s="782"/>
      <c r="E17" s="782"/>
      <c r="F17" s="783"/>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0</v>
      </c>
      <c r="I19" s="389">
        <f t="shared" si="1"/>
        <v>0</v>
      </c>
      <c r="J19" s="389">
        <f t="shared" si="1"/>
        <v>0</v>
      </c>
      <c r="K19" s="389">
        <f t="shared" si="1"/>
        <v>0</v>
      </c>
      <c r="L19" s="389">
        <f t="shared" si="1"/>
        <v>28.8</v>
      </c>
      <c r="M19" s="389">
        <f t="shared" si="1"/>
        <v>5.3</v>
      </c>
      <c r="N19" s="389">
        <f t="shared" si="1"/>
        <v>28.3</v>
      </c>
      <c r="O19" s="389">
        <f t="shared" si="1"/>
        <v>0</v>
      </c>
      <c r="P19" s="389">
        <f t="shared" si="1"/>
        <v>0</v>
      </c>
      <c r="Q19" s="389">
        <f t="shared" si="1"/>
        <v>0</v>
      </c>
      <c r="R19" s="389">
        <f t="shared" si="1"/>
        <v>0</v>
      </c>
      <c r="S19" s="389">
        <f t="shared" si="1"/>
        <v>0</v>
      </c>
      <c r="T19" s="389">
        <f t="shared" si="1"/>
        <v>13.5</v>
      </c>
      <c r="U19" s="389">
        <f t="shared" si="1"/>
        <v>0</v>
      </c>
      <c r="V19" s="389">
        <f t="shared" si="1"/>
        <v>993.3</v>
      </c>
      <c r="W19" s="389">
        <f t="shared" si="1"/>
        <v>0</v>
      </c>
      <c r="X19" s="389">
        <f t="shared" si="1"/>
        <v>0</v>
      </c>
      <c r="Y19" s="389">
        <f t="shared" si="1"/>
        <v>0</v>
      </c>
      <c r="Z19" s="390">
        <f t="shared" si="1"/>
        <v>13</v>
      </c>
      <c r="AA19" s="391">
        <f t="shared" ref="AA19:AA25" si="2">SUM(G19:Z19)</f>
        <v>1082.2</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28.8</v>
      </c>
      <c r="M37" s="424">
        <f t="shared" si="8"/>
        <v>5.3</v>
      </c>
      <c r="N37" s="424">
        <f t="shared" si="8"/>
        <v>28.3</v>
      </c>
      <c r="O37" s="424">
        <f t="shared" si="8"/>
        <v>0</v>
      </c>
      <c r="P37" s="424">
        <f t="shared" si="8"/>
        <v>0</v>
      </c>
      <c r="Q37" s="424">
        <f t="shared" si="8"/>
        <v>0</v>
      </c>
      <c r="R37" s="424">
        <f t="shared" si="8"/>
        <v>0</v>
      </c>
      <c r="S37" s="424">
        <f t="shared" si="8"/>
        <v>0</v>
      </c>
      <c r="T37" s="424">
        <f t="shared" si="8"/>
        <v>13.5</v>
      </c>
      <c r="U37" s="424">
        <f t="shared" si="8"/>
        <v>0</v>
      </c>
      <c r="V37" s="424">
        <f t="shared" si="8"/>
        <v>993.3</v>
      </c>
      <c r="W37" s="424">
        <f t="shared" si="8"/>
        <v>0</v>
      </c>
      <c r="X37" s="424">
        <f t="shared" si="8"/>
        <v>0</v>
      </c>
      <c r="Y37" s="424">
        <f t="shared" si="8"/>
        <v>0</v>
      </c>
      <c r="Z37" s="425">
        <f t="shared" si="8"/>
        <v>13</v>
      </c>
      <c r="AA37" s="426">
        <f t="shared" si="4"/>
        <v>1082.2</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28.8</v>
      </c>
      <c r="M38" s="415">
        <f t="shared" si="9"/>
        <v>5.3</v>
      </c>
      <c r="N38" s="415">
        <f t="shared" si="9"/>
        <v>28.3</v>
      </c>
      <c r="O38" s="415">
        <f t="shared" si="9"/>
        <v>0</v>
      </c>
      <c r="P38" s="415">
        <f t="shared" si="9"/>
        <v>0</v>
      </c>
      <c r="Q38" s="415">
        <f t="shared" si="9"/>
        <v>0</v>
      </c>
      <c r="R38" s="415">
        <f t="shared" si="9"/>
        <v>0</v>
      </c>
      <c r="S38" s="415">
        <f t="shared" si="9"/>
        <v>0</v>
      </c>
      <c r="T38" s="415">
        <f t="shared" si="9"/>
        <v>13.5</v>
      </c>
      <c r="U38" s="415">
        <f t="shared" si="9"/>
        <v>0</v>
      </c>
      <c r="V38" s="415">
        <f t="shared" si="9"/>
        <v>993.3</v>
      </c>
      <c r="W38" s="415">
        <f t="shared" si="9"/>
        <v>0</v>
      </c>
      <c r="X38" s="415">
        <f t="shared" si="9"/>
        <v>0</v>
      </c>
      <c r="Y38" s="415">
        <f t="shared" si="9"/>
        <v>0</v>
      </c>
      <c r="Z38" s="416">
        <f t="shared" si="9"/>
        <v>13</v>
      </c>
      <c r="AA38" s="417">
        <f t="shared" si="4"/>
        <v>1082.2</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28.8</v>
      </c>
      <c r="M39" s="418">
        <f>+ｷ.紙くず!$Z$28</f>
        <v>5.3</v>
      </c>
      <c r="N39" s="418">
        <f>+ｸ.木くず!$Z$28</f>
        <v>28.3</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13.5</v>
      </c>
      <c r="U39" s="418">
        <f>+ｿ.鉱さい!$Z$28</f>
        <v>0</v>
      </c>
      <c r="V39" s="418">
        <f>+ﾀ.がれき類!$Z$28</f>
        <v>993.3</v>
      </c>
      <c r="W39" s="418">
        <f>+ﾁ.動物のふん尿!$Z$28</f>
        <v>0</v>
      </c>
      <c r="X39" s="418">
        <f>+ﾂ.動物の死体!$Z$28</f>
        <v>0</v>
      </c>
      <c r="Y39" s="418">
        <f>+ﾃ.ばいじん!$Z$28</f>
        <v>0</v>
      </c>
      <c r="Z39" s="419">
        <f>+ﾄ.混合廃棄物その他!$Z$28</f>
        <v>13</v>
      </c>
      <c r="AA39" s="420">
        <f t="shared" si="4"/>
        <v>1082.2</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28.8</v>
      </c>
      <c r="M43" s="427">
        <f>+ｷ.紙くず!$AK$27</f>
        <v>5.3</v>
      </c>
      <c r="N43" s="427">
        <f>+ｸ.木くず!$AK$27</f>
        <v>28.3</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13.5</v>
      </c>
      <c r="U43" s="427">
        <f>+ｿ.鉱さい!$AK$27</f>
        <v>0</v>
      </c>
      <c r="V43" s="427">
        <f>+ﾀ.がれき類!$AK$27</f>
        <v>993.3</v>
      </c>
      <c r="W43" s="427">
        <f>+ﾁ.動物のふん尿!$AK$27</f>
        <v>0</v>
      </c>
      <c r="X43" s="427">
        <f>+ﾂ.動物の死体!$AK$27</f>
        <v>0</v>
      </c>
      <c r="Y43" s="427">
        <f>+ﾃ.ばいじん!$AK$27</f>
        <v>0</v>
      </c>
      <c r="Z43" s="428">
        <f>+ﾄ.混合廃棄物その他!$AK$27</f>
        <v>13</v>
      </c>
      <c r="AA43" s="429">
        <f t="shared" si="4"/>
        <v>1082.2</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28.8</v>
      </c>
      <c r="M44" s="430">
        <f>+ｷ.紙くず!$AK$30</f>
        <v>5.3</v>
      </c>
      <c r="N44" s="430">
        <f>+ｸ.木くず!$AK$30</f>
        <v>28.3</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13.5</v>
      </c>
      <c r="U44" s="430">
        <f>+ｿ.鉱さい!$AK$30</f>
        <v>0</v>
      </c>
      <c r="V44" s="430">
        <f>+ﾀ.がれき類!$AK$30</f>
        <v>438.7</v>
      </c>
      <c r="W44" s="430">
        <f>+ﾁ.動物のふん尿!$AK$30</f>
        <v>0</v>
      </c>
      <c r="X44" s="430">
        <f>+ﾂ.動物の死体!$AK$30</f>
        <v>0</v>
      </c>
      <c r="Y44" s="430">
        <f>+ﾃ.ばいじん!$AK$30</f>
        <v>0</v>
      </c>
      <c r="Z44" s="431">
        <f>+ﾄ.混合廃棄物その他!$AK$30</f>
        <v>13</v>
      </c>
      <c r="AA44" s="432">
        <f t="shared" si="4"/>
        <v>527.6</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28.8</v>
      </c>
      <c r="M45" s="433">
        <f>+ｷ.紙くず!$AR$24</f>
        <v>5.3</v>
      </c>
      <c r="N45" s="433">
        <f>+ｸ.木くず!$AR$24</f>
        <v>28.3</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13.5</v>
      </c>
      <c r="U45" s="433">
        <f>+ｿ.鉱さい!$AR$24</f>
        <v>0</v>
      </c>
      <c r="V45" s="433">
        <f>+ﾀ.がれき類!$AR$24</f>
        <v>993.3</v>
      </c>
      <c r="W45" s="433">
        <f>+ﾁ.動物のふん尿!$AR$24</f>
        <v>0</v>
      </c>
      <c r="X45" s="433">
        <f>+ﾂ.動物の死体!$AR$24</f>
        <v>0</v>
      </c>
      <c r="Y45" s="433">
        <f>+ﾃ.ばいじん!$AR$24</f>
        <v>0</v>
      </c>
      <c r="Z45" s="434">
        <f>+ﾄ.混合廃棄物その他!$AR$24</f>
        <v>13</v>
      </c>
      <c r="AA45" s="435">
        <f t="shared" si="4"/>
        <v>1082.2</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0</v>
      </c>
      <c r="I55" s="480">
        <f t="shared" si="10"/>
        <v>0</v>
      </c>
      <c r="J55" s="480">
        <f t="shared" si="10"/>
        <v>0</v>
      </c>
      <c r="K55" s="480">
        <f t="shared" si="10"/>
        <v>0</v>
      </c>
      <c r="L55" s="480">
        <f t="shared" si="10"/>
        <v>60.8</v>
      </c>
      <c r="M55" s="480">
        <f t="shared" si="10"/>
        <v>11.2</v>
      </c>
      <c r="N55" s="480">
        <f t="shared" si="10"/>
        <v>59.7</v>
      </c>
      <c r="O55" s="480">
        <f t="shared" si="10"/>
        <v>0</v>
      </c>
      <c r="P55" s="480">
        <f t="shared" si="10"/>
        <v>0</v>
      </c>
      <c r="Q55" s="480">
        <f t="shared" si="10"/>
        <v>0</v>
      </c>
      <c r="R55" s="480">
        <f t="shared" si="10"/>
        <v>0</v>
      </c>
      <c r="S55" s="480">
        <f t="shared" si="10"/>
        <v>0</v>
      </c>
      <c r="T55" s="480">
        <f t="shared" si="10"/>
        <v>28.5</v>
      </c>
      <c r="U55" s="480">
        <f t="shared" si="10"/>
        <v>0</v>
      </c>
      <c r="V55" s="480">
        <f t="shared" si="10"/>
        <v>2097</v>
      </c>
      <c r="W55" s="480">
        <f t="shared" si="10"/>
        <v>0</v>
      </c>
      <c r="X55" s="480">
        <f t="shared" si="10"/>
        <v>0</v>
      </c>
      <c r="Y55" s="480">
        <f t="shared" si="10"/>
        <v>0</v>
      </c>
      <c r="Z55" s="480">
        <f t="shared" si="10"/>
        <v>27.4</v>
      </c>
      <c r="AA55" s="481">
        <f>+AA9+AA19+AA20</f>
        <v>2284.6000000000004</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t="str">
        <f>+表紙!P35</f>
        <v>令和6年6月14日</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東京都千代田区神田神保町1-105三井ビルディング10階</v>
      </c>
      <c r="M16" s="851"/>
      <c r="N16" s="851"/>
      <c r="O16" s="851"/>
      <c r="P16" s="851"/>
      <c r="Q16" s="851"/>
      <c r="R16" s="851"/>
      <c r="S16" s="851"/>
      <c r="T16" s="851"/>
      <c r="U16" s="282"/>
    </row>
    <row r="17" spans="1:21" ht="26.25" customHeight="1" x14ac:dyDescent="0.15">
      <c r="C17" s="86"/>
      <c r="I17" s="25"/>
      <c r="J17" s="25" t="s">
        <v>7</v>
      </c>
      <c r="K17" s="25"/>
      <c r="L17" s="851" t="str">
        <f>+表紙!L41</f>
        <v>東洋建設株式会社　関東建築支店
常務執行役員関東建築支店長　後藤　孝之</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03-6361-5554</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東洋建設株式会社　関東建築支店</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2857</v>
      </c>
      <c r="Q25" s="823"/>
      <c r="R25" s="823"/>
      <c r="S25" s="823"/>
      <c r="T25" s="823"/>
      <c r="U25" s="824"/>
    </row>
    <row r="26" spans="1:21" ht="26.25" customHeight="1" x14ac:dyDescent="0.15">
      <c r="C26" s="570" t="s">
        <v>11</v>
      </c>
      <c r="D26" s="571"/>
      <c r="E26" s="572"/>
      <c r="F26" s="838" t="str">
        <f>+表紙!F50</f>
        <v>東京都千代田区神田神保町1-105</v>
      </c>
      <c r="G26" s="839"/>
      <c r="H26" s="839"/>
      <c r="I26" s="839"/>
      <c r="J26" s="839"/>
      <c r="K26" s="839"/>
      <c r="L26" s="839"/>
      <c r="M26" s="839"/>
      <c r="N26" s="341" t="s">
        <v>172</v>
      </c>
      <c r="O26"/>
      <c r="P26"/>
      <c r="Q26" s="833" t="str">
        <f>IF(+表紙!Q50="","",+表紙!Q50)</f>
        <v>03-6361-5554</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建設業　総合工事業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令和５年度完成工事高　2,627 百万円</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129名</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6</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1202.4000000000001</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・環境マネージメントシステムの運用により、目標値を設定し廃棄
　物縮減を図る
・全工期を通じ、産業廃棄物分別BOX配置を指導
・新築工事竣工間際での混合廃棄物発生増加を指導
・梱包材の簡素化の指導</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6</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1082.2</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・環境マネージメントシステムの継続運用による廃棄物の発生抑制
・全工期を通じ、産業廃棄物分別BOX配置を指導
・コンクリート片、廃アスファルトは再生利用業者と委託契約
・梱包材の簡素化の指導    ・予備材を制限する様に指導
・可能な限り分別回収をおこない産廃削減の徹底指導</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・汚泥、廃プラスチック類、紙くず、木くず、金属くず、廃油、
　繊維くず、ガラス・コンクリート・陶磁器くず、がれき類、
　石綿含有廃棄物、その他に分別を実施
・分別BOX設置による分別回収</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・汚泥、廃プラスチック類、紙くず、木くず、金属くず、廃油、
　繊維くず、ガラス・コンクリート・陶磁器くず、がれき類、
　石綿含有廃棄物、その他に分別を実施
・着工時は混合廃棄物用BOXを極力設置しない</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1202.4000000000001</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586.09999999999991</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f>+表紙!K210</f>
        <v>1202.4000000000001</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・再資源化に力を入れてる業者の選別を行い、再資源化向上の
　指導</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1082.2</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527.6</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1082.2</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・再資源化に力を入れてる業者の選別を行い、再資源化向上の
　指導</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2024-06-24T04:03:00Z</dcterms:created>
  <dcterms:modified xsi:type="dcterms:W3CDTF">2024-09-09T01:53:10Z</dcterms:modified>
</cp:coreProperties>
</file>