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95" yWindow="-105" windowWidth="29010" windowHeight="1641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<sst xmlns="http://schemas.openxmlformats.org/spreadsheetml/2006/main" count="3179" uniqueCount="461">
  <si>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</si>
  <si>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</si>
  <si>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</si>
  <si>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</si>
  <si>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</si>
  <si>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</si>
  <si>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</si>
  <si>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</si>
  <si>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</si>
  <si>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</si>
  <si>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</si>
  <si>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</si>
  <si>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</si>
  <si>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</si>
  <si>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</si>
  <si>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</si>
  <si>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</si>
  <si>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</si>
  <si>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</si>
  <si>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</si>
  <si>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</si>
  <si>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</si>
  <si>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</si>
  <si>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</si>
  <si>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</si>
  <si>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</si>
  <si>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</si>
  <si>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</si>
  <si>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</si>
  <si>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</si>
  <si>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</si>
  <si>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</si>
  <si>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</si>
  <si>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</si>
  <si>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</si>
  <si>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</si>
  <si>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</si>
  <si>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</si>
  <si>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</si>
  <si>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</si>
  <si>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</si>
  <si>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</si>
  <si>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</si>
  <si>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</si>
  <si>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</si>
  <si>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</si>
  <si>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</si>
  <si>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</si>
  <si>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</si>
  <si>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</si>
  <si>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</si>
  <si>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</si>
  <si>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</si>
  <si>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</si>
  <si>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</si>
  <si>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</si>
  <si>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</si>
  <si>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</si>
  <si>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</si>
  <si>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</si>
  <si>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</si>
  <si>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</si>
  <si>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</si>
  <si>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</si>
  <si>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</si>
  <si>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</si>
  <si>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</si>
  <si>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</si>
  <si>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</si>
  <si>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</si>
  <si>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</si>
  <si>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</si>
  <si>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</si>
  <si>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</si>
  <si>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</si>
  <si>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</si>
  <si>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</si>
  <si>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</si>
  <si>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</si>
  <si>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</si>
  <si>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</si>
  <si>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</si>
  <si>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</si>
  <si>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</si>
  <si>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</si>
  <si>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</si>
  <si>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</si>
  <si>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</si>
  <si>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</si>
  <si>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</si>
  <si>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</si>
  <si>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</si>
  <si>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</si>
  <si>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</si>
  <si>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</si>
  <si>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</si>
  <si>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</si>
  <si>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</si>
  <si>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</si>
  <si>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</si>
  <si>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</si>
  <si>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</si>
  <si>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</si>
  <si>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</si>
  <si>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</si>
  <si>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</si>
  <si>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</si>
  <si>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</si>
  <si>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</si>
  <si>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</si>
  <si>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</si>
  <si>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</si>
  <si>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</si>
  <si>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</si>
  <si>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</si>
  <si>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</si>
  <si>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</si>
  <si>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</si>
  <si>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</si>
  <si>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</si>
  <si>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</si>
  <si>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</si>
  <si>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</si>
  <si>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</si>
  <si>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</si>
  <si>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</si>
  <si>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</si>
  <si>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</si>
  <si>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</si>
  <si>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</si>
  <si>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</si>
  <si>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</si>
  <si>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</si>
  <si>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</si>
  <si>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</si>
  <si>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</si>
  <si>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</si>
  <si>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</si>
  <si>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</si>
  <si>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</si>
  <si>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</si>
  <si>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</si>
  <si>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</si>
  <si>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</si>
  <si>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</si>
  <si>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</si>
  <si>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</si>
  <si>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</si>
  <si>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</si>
  <si>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</si>
  <si>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</si>
  <si>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</si>
  <si>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</si>
  <si>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</si>
  <si>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</si>
  <si>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</si>
  <si>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</si>
  <si>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</si>
  <si>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</si>
  <si>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</si>
  <si>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</si>
  <si>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</si>
  <si>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</si>
  <si>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</si>
  <si>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</si>
  <si>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</si>
  <si>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</si>
  <si>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</si>
  <si>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</si>
  <si>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</si>
  <si>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</si>
  <si>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</si>
  <si>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</si>
  <si>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</si>
  <si>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</si>
  <si>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</si>
  <si>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</si>
  <si>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</si>
  <si>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</si>
  <si>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</si>
  <si>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</si>
  <si>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</si>
  <si>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</si>
  <si>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</si>
  <si>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</si>
  <si>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</si>
  <si>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</si>
  <si>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</si>
  <si>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</si>
  <si>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</si>
  <si>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</si>
  <si>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</si>
  <si>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</si>
  <si>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</si>
  <si>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</si>
  <si>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</si>
  <si>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</si>
  <si>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</si>
  <si>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</si>
  <si>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</si>
  <si>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</si>
  <si>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</si>
  <si>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</si>
  <si>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</si>
  <si>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</si>
  <si>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</si>
  <si>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</si>
  <si>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</si>
  <si>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</si>
  <si>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</si>
  <si>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</si>
  <si>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</si>
  <si>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</si>
  <si>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</si>
  <si>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</si>
  <si>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</si>
  <si>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</si>
  <si>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</si>
  <si>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</si>
  <si>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</si>
  <si>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</si>
  <si>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</si>
  <si>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</si>
  <si>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</si>
  <si>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</si>
  <si>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</si>
  <si>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</si>
  <si>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</si>
  <si>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</si>
  <si>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</si>
  <si>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</si>
  <si>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</si>
  <si>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</si>
  <si>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</si>
  <si>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</si>
  <si>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</si>
  <si>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</si>
  <si>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</si>
  <si>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</si>
  <si>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</si>
  <si>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</si>
  <si>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</si>
  <si>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</si>
  <si>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</si>
  <si>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</si>
  <si>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</si>
  <si>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</si>
  <si>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</si>
  <si>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</si>
  <si>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</si>
  <si>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</si>
  <si>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</si>
  <si>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</si>
  <si>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</si>
  <si>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</si>
  <si>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</si>
  <si>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</si>
  <si>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</si>
  <si>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</si>
  <si>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</si>
  <si>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</si>
  <si>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</si>
  <si>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</si>
  <si>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</si>
  <si>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</si>
  <si>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</si>
  <si>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</si>
  <si>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</si>
  <si>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</si>
  <si>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</si>
  <si>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</si>
  <si>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</si>
  <si>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</si>
  <si>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</si>
  <si>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</si>
  <si>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</si>
  <si>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</si>
  <si>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</si>
  <si>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</si>
  <si>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</si>
  <si>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</si>
  <si>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</si>
  <si>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</si>
  <si>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</si>
  <si>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</si>
  <si>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</si>
  <si>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</si>
  <si>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</si>
  <si>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</si>
  <si>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</si>
  <si>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</si>
  <si>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</si>
  <si>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</si>
  <si>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</si>
  <si>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</si>
  <si>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</si>
  <si>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</si>
  <si>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</si>
  <si>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</si>
  <si>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</si>
  <si>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</si>
  <si>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</si>
  <si>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</si>
  <si>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</si>
  <si>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</si>
  <si>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</si>
  <si>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</si>
  <si>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</si>
  <si>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</si>
  <si>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</si>
  <si>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</si>
  <si>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</si>
  <si>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</si>
  <si>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</si>
  <si>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</si>
  <si>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</si>
  <si>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</si>
  <si>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</si>
  <si>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</si>
  <si>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</si>
  <si>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</si>
  <si>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</si>
  <si>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</si>
  <si>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</si>
  <si>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</si>
  <si>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</si>
  <si>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</si>
  <si>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</si>
  <si>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</si>
  <si>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</si>
  <si>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</si>
  <si>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</si>
  <si>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</si>
  <si>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</si>
  <si>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</si>
  <si>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</si>
  <si>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</si>
  <si>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</si>
  <si>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</si>
  <si>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</si>
  <si>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</si>
  <si>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</si>
  <si>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</si>
  <si>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</si>
  <si>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</si>
  <si>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</si>
  <si>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</si>
  <si>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</si>
  <si>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</si>
  <si>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</si>
  <si>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</si>
  <si>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</si>
  <si>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</si>
  <si>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</si>
  <si>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</si>
  <si>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</si>
  <si>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</si>
  <si>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</si>
  <si>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</si>
  <si>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</si>
  <si>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</si>
  <si>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</si>
  <si>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</si>
  <si>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</si>
  <si>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</si>
  <si>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</si>
  <si>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</si>
  <si>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</si>
  <si>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</si>
  <si>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</si>
  <si>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</si>
  <si>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</si>
  <si>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</si>
  <si>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</si>
  <si>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</si>
  <si>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</si>
  <si>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</si>
  <si>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</si>
  <si>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</si>
  <si>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</si>
  <si>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</si>
  <si>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</si>
  <si>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</si>
  <si>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</si>
  <si>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</si>
  <si>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</si>
  <si>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</si>
  <si>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</si>
  <si>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</si>
  <si>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</si>
  <si>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</si>
  <si>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</si>
  <si>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</si>
  <si>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</si>
  <si>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</si>
  <si>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</si>
  <si>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</si>
  <si>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</si>
  <si>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</si>
  <si>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</si>
  <si>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</si>
  <si>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</si>
  <si>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</si>
  <si>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</si>
  <si>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</si>
  <si>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</si>
  <si>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</si>
  <si>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</si>
  <si>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</si>
  <si>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</si>
  <si>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</si>
  <si>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</si>
  <si>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</si>
  <si>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</si>
  <si>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</si>
  <si>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</si>
  <si>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</si>
  <si>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</si>
  <si>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</si>
  <si>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</si>
  <si>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</si>
  <si>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</si>
  <si>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</si>
  <si>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</si>
  <si>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</si>
  <si>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</si>
  <si>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</si>
  <si>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</si>
  <si>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</si>
  <si>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</si>
  <si>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</si>
  <si>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</si>
  <si>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</si>
  <si>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</si>
  <si>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</si>
  <si>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</si>
  <si>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</si>
  <si>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</si>
  <si>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</si>
  <si>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</si>
  <si>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</si>
  <si>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</si>
  <si>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</si>
  <si>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</si>
  <si>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</si>
  <si>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東京都新宿区西新宿4-32-22</t>
  </si>
  <si>
    <t>株式会社フジタ　首都圏土木支店
執行役員支店長　水 谷　圭 一</t>
  </si>
  <si>
    <t>株式会社フジタ　首都圏土木支店</t>
  </si>
  <si>
    <t>03-5309-2075</t>
  </si>
  <si>
    <t>横浜市長</t>
  </si>
  <si>
    <t>総合工事業</t>
  </si>
  <si>
    <t>・汚泥→混合、脱水→再生材　・廃油→油水分離→再生油
・繊維くず→破砕、選別、切断→燃料原料
・金属くず→破砕→売却
・紙くず→破砕、選別、圧縮梱包→再資源化売却（残渣等一部埋立最終処分）
・木くず→破砕、選別→再生材（残渣等一部埋立最終処分）
・混合廃棄物→破砕、選別、圧縮梱包→再生材（残渣等一部埋立最終処分）
・廃プラスチック類→破砕、選別、圧縮梱包→再生材（残渣等一部埋立最終処分）
　　※石綿含有→直接埋立最終処分
・ガラス・陶磁器くず→破砕、選別→再生材（残渣等一部埋立最終処分）
　　※石綿含有→直接埋立最終処分
　　※廃石膏ボード→破砕、選別、切断→石膏ボード原料
・がれき類→破砕→再生材（残渣等一部埋立最終処分）※石綿含有→直接埋立最終処分</t>
    <phoneticPr fontId="3"/>
  </si>
  <si>
    <t>　社長　→　品質・環境本部　　　　　→　　東日本支社品質環境部　　  ・委託契約業務・作業所指導
　　↓　　　　　　　　　　　　　　　　　　　　　　　　　　建設副産物管理担当  ・マニフェスト発行、登録
　　↓　　　　　　　　　　　　　　　　　　　↑　                                           ・処理場点検確認
　環境管理責任者　　　　　　　　　　　　　　　　　　　　　　　　　　　　　　　 　 ・排出状況指導、管理
　　支店長　　　　　　　　　　　　　　　　↑　　　　　　　　　　　　　　　　　　　   ・監督官庁への各種報告
　　↓
　　↓　　　　　　　　　　　　　　　　　　　↑　　　　　　　　　　　　　　　　　　　　　　作業所 
　建設副産物総括管理責任者　　　→　　     　支店土木部          →　・建設廃棄物管理責任者（作業所長）
　　（委託契約者）　　　　　　　　　　　　　                                            ・建設廃棄物管理担当者　　
　　　副支店長　　　　　　　　　　　　　　　　　　　　　　　　　　　　　　　　　　　 ・特別管理産業廃棄物管理責任者　　</t>
    <rPh sb="1" eb="3">
      <t>シャチョウ</t>
    </rPh>
    <rPh sb="6" eb="8">
      <t>ヒンシツ</t>
    </rPh>
    <rPh sb="9" eb="11">
      <t>カンキョウ</t>
    </rPh>
    <rPh sb="11" eb="13">
      <t>ホンブ</t>
    </rPh>
    <rPh sb="21" eb="22">
      <t>ヒガシ</t>
    </rPh>
    <rPh sb="22" eb="24">
      <t>ニホン</t>
    </rPh>
    <rPh sb="26" eb="28">
      <t>ヒンシツ</t>
    </rPh>
    <rPh sb="28" eb="30">
      <t>カンキョウ</t>
    </rPh>
    <rPh sb="30" eb="31">
      <t>ブ</t>
    </rPh>
    <rPh sb="36" eb="38">
      <t>イタク</t>
    </rPh>
    <rPh sb="38" eb="40">
      <t>ケイヤク</t>
    </rPh>
    <rPh sb="40" eb="42">
      <t>ギョウム</t>
    </rPh>
    <rPh sb="43" eb="45">
      <t>サギョウ</t>
    </rPh>
    <rPh sb="45" eb="46">
      <t>ショ</t>
    </rPh>
    <rPh sb="46" eb="48">
      <t>シドウ</t>
    </rPh>
    <rPh sb="96" eb="98">
      <t>ハッコウ</t>
    </rPh>
    <rPh sb="99" eb="101">
      <t>トウロク</t>
    </rPh>
    <rPh sb="170" eb="173">
      <t>ショリジョウ</t>
    </rPh>
    <rPh sb="173" eb="175">
      <t>テンケン</t>
    </rPh>
    <rPh sb="175" eb="177">
      <t>カクニン</t>
    </rPh>
    <rPh sb="179" eb="181">
      <t>カンキョウ</t>
    </rPh>
    <rPh sb="181" eb="183">
      <t>カンリ</t>
    </rPh>
    <rPh sb="183" eb="185">
      <t>セキニン</t>
    </rPh>
    <rPh sb="185" eb="186">
      <t>シャ</t>
    </rPh>
    <rPh sb="221" eb="223">
      <t>ハイシュツ</t>
    </rPh>
    <rPh sb="223" eb="225">
      <t>ジョウキョウ</t>
    </rPh>
    <rPh sb="225" eb="227">
      <t>シドウ</t>
    </rPh>
    <rPh sb="228" eb="230">
      <t>カンリ</t>
    </rPh>
    <rPh sb="233" eb="236">
      <t>シテンチョウ</t>
    </rPh>
    <rPh sb="276" eb="278">
      <t>カントク</t>
    </rPh>
    <rPh sb="278" eb="280">
      <t>カンチョウ</t>
    </rPh>
    <rPh sb="282" eb="284">
      <t>カクシュ</t>
    </rPh>
    <rPh sb="284" eb="286">
      <t>ホウコク</t>
    </rPh>
    <rPh sb="342" eb="344">
      <t>ケンセツ</t>
    </rPh>
    <rPh sb="344" eb="347">
      <t>フクサンブツ</t>
    </rPh>
    <rPh sb="347" eb="349">
      <t>ソウカツ</t>
    </rPh>
    <rPh sb="349" eb="351">
      <t>カンリ</t>
    </rPh>
    <rPh sb="351" eb="353">
      <t>セキニン</t>
    </rPh>
    <rPh sb="353" eb="354">
      <t>シャ</t>
    </rPh>
    <rPh sb="366" eb="368">
      <t>シテン</t>
    </rPh>
    <rPh sb="368" eb="370">
      <t>ドボク</t>
    </rPh>
    <rPh sb="370" eb="371">
      <t>ブ</t>
    </rPh>
    <rPh sb="404" eb="406">
      <t>イタク</t>
    </rPh>
    <rPh sb="406" eb="408">
      <t>ケイヤク</t>
    </rPh>
    <rPh sb="408" eb="409">
      <t>シャ</t>
    </rPh>
    <rPh sb="484" eb="485">
      <t>フク</t>
    </rPh>
    <rPh sb="485" eb="488">
      <t>シテンチョウ</t>
    </rPh>
    <phoneticPr fontId="3"/>
  </si>
  <si>
    <t>・計画時の製品の二次製品化の検討・実施
・部材プレカットの検討・実施
・簡易梱包の推進
・工事での混合廃棄物の削減を目標として事業場ごとの実績原単位を社内公表</t>
    <rPh sb="49" eb="51">
      <t>コンゴウ</t>
    </rPh>
    <rPh sb="51" eb="54">
      <t>ハイキブツ</t>
    </rPh>
    <phoneticPr fontId="3"/>
  </si>
  <si>
    <t>前年度に同じ</t>
    <phoneticPr fontId="3"/>
  </si>
  <si>
    <t>・基本分別品目：がれき類３種、ガラ・陶、廃プラ、金属、木、廃石膏ボード、ダンボール
・混合廃棄物削減を目標として、事業場ごとの実績原単位を社内公表
・処分会社と連携した分別に関する教育実施
・保管場所での分別品目の例示</t>
    <phoneticPr fontId="3"/>
  </si>
  <si>
    <t>該当なし</t>
    <phoneticPr fontId="3"/>
  </si>
  <si>
    <t>全量委託処理しているため、該当なし</t>
    <phoneticPr fontId="3"/>
  </si>
  <si>
    <t>委託処理を原則としているため、特になし</t>
  </si>
  <si>
    <t>・契約時における施設確認の原則実施
・再生利用業者への優先委託
・支店での委託契約締結とマニフェスト発行
・方針として、優良認定処理業者、熱回収認定業者への優先委託</t>
    <phoneticPr fontId="3"/>
  </si>
  <si>
    <t>令和   6年   6月  18日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</si>
</sst>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28850"/>
          <a:ext cx="392430" cy="62484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0275"/>
          <a:ext cx="392430" cy="63436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09800"/>
          <a:ext cx="392430" cy="63436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0275"/>
          <a:ext cx="392430" cy="63436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Y41" sqref="Y41"/>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t="s">
        <v>460</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449</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448</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447</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2924</v>
      </c>
      <c r="Q49" s="567"/>
      <c r="R49" s="567"/>
      <c r="S49" s="567"/>
      <c r="T49" s="567"/>
      <c r="U49" s="568"/>
    </row>
    <row r="50" spans="3:23" ht="26.25" customHeight="1" x14ac:dyDescent="0.15">
      <c r="C50" s="538" t="s">
        <v>11</v>
      </c>
      <c r="D50" s="539"/>
      <c r="E50" s="540"/>
      <c r="F50" s="549" t="s">
        <v>445</v>
      </c>
      <c r="G50" s="550"/>
      <c r="H50" s="550"/>
      <c r="I50" s="550"/>
      <c r="J50" s="550"/>
      <c r="K50" s="550"/>
      <c r="L50" s="550"/>
      <c r="M50" s="550"/>
      <c r="N50" s="341" t="s">
        <v>172</v>
      </c>
      <c r="O50" s="449"/>
      <c r="P50" s="450"/>
      <c r="Q50" s="553" t="s">
        <v>448</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470</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v>134</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451</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1122.1000000000001</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t="s">
        <v>453</v>
      </c>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5</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615</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t="s">
        <v>454</v>
      </c>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t="s">
        <v>455</v>
      </c>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t="s">
        <v>454</v>
      </c>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t="s">
        <v>456</v>
      </c>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t="s">
        <v>456</v>
      </c>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t="s">
        <v>457</v>
      </c>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t="s">
        <v>458</v>
      </c>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t="s">
        <v>456</v>
      </c>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t="s">
        <v>456</v>
      </c>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1122.1000000000001</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f>+別紙!AA15</f>
        <v>12.599999999999998</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1121</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t="s">
        <v>459</v>
      </c>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615</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15</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613</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t="s">
        <v>454</v>
      </c>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株式会社フジタ　首都圏土木支店</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W36" sqref="W3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649.1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100</v>
      </c>
      <c r="P27" s="718"/>
      <c r="Q27" s="718"/>
      <c r="R27" s="718"/>
      <c r="S27" s="49" t="s">
        <v>38</v>
      </c>
      <c r="T27" s="70"/>
      <c r="U27" s="70"/>
      <c r="X27" s="68" t="s">
        <v>39</v>
      </c>
      <c r="Y27" s="71"/>
      <c r="AG27" s="58"/>
      <c r="AH27" s="58"/>
      <c r="AI27" s="58"/>
      <c r="AJ27" s="58"/>
      <c r="AK27" s="668">
        <f>+AG18+O27</f>
        <v>100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649.1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649.1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1.9</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4.3</v>
      </c>
      <c r="G29" s="674"/>
      <c r="H29" s="214" t="s">
        <v>198</v>
      </c>
      <c r="L29" s="682"/>
      <c r="O29" s="61"/>
      <c r="P29" s="148"/>
      <c r="Q29" s="56" t="s">
        <v>183</v>
      </c>
      <c r="R29" s="679" t="s">
        <v>33</v>
      </c>
      <c r="S29" s="721"/>
      <c r="T29" s="721"/>
      <c r="U29" s="722"/>
      <c r="V29" s="53"/>
      <c r="W29" s="72"/>
      <c r="X29" s="726" t="s">
        <v>315</v>
      </c>
      <c r="Y29" s="727"/>
      <c r="Z29" s="670">
        <v>1</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4.3</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3.4</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7.1999999999999993</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7.1999999999999993</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5.7</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7.1</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500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458.9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500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500</v>
      </c>
      <c r="P27" s="718"/>
      <c r="Q27" s="718"/>
      <c r="R27" s="718"/>
      <c r="S27" s="49" t="s">
        <v>38</v>
      </c>
      <c r="T27" s="70"/>
      <c r="U27" s="70"/>
      <c r="X27" s="68" t="s">
        <v>39</v>
      </c>
      <c r="Y27" s="71"/>
      <c r="AG27" s="58"/>
      <c r="AH27" s="58"/>
      <c r="AI27" s="58"/>
      <c r="AJ27" s="58"/>
      <c r="AK27" s="668">
        <f>+AG18+O27</f>
        <v>500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500</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458.9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500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458.9</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8"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株式会社フジタ　首都圏土木支店</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0.7</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4</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5</v>
      </c>
      <c r="P27" s="718"/>
      <c r="Q27" s="718"/>
      <c r="R27" s="718"/>
      <c r="S27" s="49" t="s">
        <v>38</v>
      </c>
      <c r="T27" s="70"/>
      <c r="U27" s="70"/>
      <c r="X27" s="68" t="s">
        <v>39</v>
      </c>
      <c r="Y27" s="71"/>
      <c r="AG27" s="58"/>
      <c r="AH27" s="58"/>
      <c r="AI27" s="58"/>
      <c r="AJ27" s="58"/>
      <c r="AK27" s="668">
        <f>+AG18+O27</f>
        <v>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4</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0.7</v>
      </c>
      <c r="G29" s="674"/>
      <c r="H29" s="214" t="s">
        <v>198</v>
      </c>
      <c r="L29" s="682"/>
      <c r="O29" s="61"/>
      <c r="P29" s="148"/>
      <c r="Q29" s="56" t="s">
        <v>183</v>
      </c>
      <c r="R29" s="679" t="s">
        <v>33</v>
      </c>
      <c r="S29" s="721"/>
      <c r="T29" s="721"/>
      <c r="U29" s="722"/>
      <c r="V29" s="53"/>
      <c r="W29" s="72"/>
      <c r="X29" s="726" t="s">
        <v>315</v>
      </c>
      <c r="Y29" s="727"/>
      <c r="Z29" s="670">
        <v>1</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0.7</v>
      </c>
      <c r="G30" s="674"/>
      <c r="H30" s="214" t="s">
        <v>198</v>
      </c>
      <c r="L30" s="682"/>
      <c r="O30" s="61"/>
      <c r="Q30" s="684">
        <f>+ROUND(Z28,1)+ROUND(Z29,1)+ROUND(Z30,1)</f>
        <v>5</v>
      </c>
      <c r="R30" s="718"/>
      <c r="S30" s="718"/>
      <c r="T30" s="718"/>
      <c r="U30" s="49" t="s">
        <v>16</v>
      </c>
      <c r="X30" s="726" t="s">
        <v>186</v>
      </c>
      <c r="Y30" s="727"/>
      <c r="Z30" s="670"/>
      <c r="AA30" s="671"/>
      <c r="AB30" s="671"/>
      <c r="AC30" s="671"/>
      <c r="AD30" s="671"/>
      <c r="AE30" s="49" t="s">
        <v>13</v>
      </c>
      <c r="AK30" s="655">
        <v>5</v>
      </c>
      <c r="AL30" s="656"/>
      <c r="AM30" s="656"/>
      <c r="AN30" s="656"/>
      <c r="AO30" s="57" t="s">
        <v>13</v>
      </c>
      <c r="AR30" s="667"/>
      <c r="AS30" s="664"/>
      <c r="AT30" s="664"/>
      <c r="AU30" s="665"/>
    </row>
    <row r="31" spans="2:48" ht="27" customHeight="1" thickTop="1" thickBot="1" x14ac:dyDescent="0.2">
      <c r="B31" s="690" t="s">
        <v>375</v>
      </c>
      <c r="C31" s="679"/>
      <c r="D31" s="679"/>
      <c r="E31" s="680"/>
      <c r="F31" s="673">
        <v>0.6</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2" zoomScale="80" zoomScaleNormal="8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株式会社フジタ　首都圏土木支店</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649.1</v>
      </c>
      <c r="I9" s="377">
        <f>IF(OR(ｳ.廃油!F24&gt;0,ｳ.廃油!F24&lt;0),ｳ.廃油!F24,IF(I$19&gt;0,"0",0))</f>
        <v>0</v>
      </c>
      <c r="J9" s="377">
        <f>IF(OR(ｴ.廃酸!$F24&gt;0,ｴ.廃酸!$F24&lt;0),ｴ.廃酸!F24,IF(J$19&gt;0,"0",0))</f>
        <v>1.9</v>
      </c>
      <c r="K9" s="377">
        <f>IF(OR(ｵ.廃ｱﾙｶﾘ!$F24&gt;0,ｵ.廃ｱﾙｶﾘ!$F24&lt;0),ｵ.廃ｱﾙｶﾘ!F24,IF(K$19&gt;0,"0",0))</f>
        <v>0</v>
      </c>
      <c r="L9" s="377">
        <f>IF(OR(ｶ.廃ﾌﾟﾗ類!F24&gt;0,ｶ.廃ﾌﾟﾗ類!F24&lt;0),ｶ.廃ﾌﾟﾗ類!F24,IF(L$19&gt;0,"0",0))</f>
        <v>4.3</v>
      </c>
      <c r="M9" s="377">
        <f>IF(OR(ｷ.紙くず!F24&gt;0,ｷ.紙くず!F24&lt;0),ｷ.紙くず!F24,IF(M$19&gt;0,"0",0))</f>
        <v>0</v>
      </c>
      <c r="N9" s="377">
        <f>IF(OR(ｸ.木くず!F24&gt;0,ｸ.木くず!F24&lt;0),ｸ.木くず!F24,IF(N$19&gt;0,"0",0))</f>
        <v>7.1999999999999993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458.9</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0.7</v>
      </c>
      <c r="AA9" s="379">
        <f>IF(SUM(G9:Z9)&gt;0,SUM(G9:Z9),IF(AA$19&gt;0,"0",0))</f>
        <v>1122.1000000000001</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649.1</v>
      </c>
      <c r="I14" s="383">
        <f>IF(OR(ｳ.廃油!F29&gt;0,ｳ.廃油!F29&lt;0),ｳ.廃油!F29,IF(I$19&gt;0,"0",0))</f>
        <v>0</v>
      </c>
      <c r="J14" s="383">
        <f>IF(OR(ｴ.廃酸!$F29&gt;0,ｴ.廃酸!$F29&lt;0),ｴ.廃酸!F29,IF(J$19&gt;0,"0",0))</f>
        <v>1.9</v>
      </c>
      <c r="K14" s="383">
        <f>IF(OR(ｵ.廃ｱﾙｶﾘ!$F29&gt;0,ｵ.廃ｱﾙｶﾘ!$F29&lt;0),ｵ.廃ｱﾙｶﾘ!F29,IF(K$19&gt;0,"0",0))</f>
        <v>0</v>
      </c>
      <c r="L14" s="383">
        <f>IF(OR(ｶ.廃ﾌﾟﾗ類!F29&gt;0,ｶ.廃ﾌﾟﾗ類!F29&lt;0),ｶ.廃ﾌﾟﾗ類!F29,IF(L$19&gt;0,"0",0))</f>
        <v>4.3</v>
      </c>
      <c r="M14" s="383">
        <f>IF(OR(ｷ.紙くず!F29&gt;0,ｷ.紙くず!F29&lt;0),ｷ.紙くず!F29,IF(M$19&gt;0,"0",0))</f>
        <v>0</v>
      </c>
      <c r="N14" s="383">
        <f>IF(OR(ｸ.木くず!F29&gt;0,ｸ.木くず!F29&lt;0),ｸ.木くず!F29,IF(N$19&gt;0,"0",0))</f>
        <v>7.1999999999999993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458.9</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0.7</v>
      </c>
      <c r="AA14" s="385">
        <f t="shared" si="0"/>
        <v>1122.1000000000001</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1.9</v>
      </c>
      <c r="K15" s="383">
        <f>IF(OR(ｵ.廃ｱﾙｶﾘ!$F30&gt;0,ｵ.廃ｱﾙｶﾘ!$F30&lt;0),ｵ.廃ｱﾙｶﾘ!F30,IF(K$19&gt;0,"0",0))</f>
        <v>0</v>
      </c>
      <c r="L15" s="383">
        <f>IF(OR(ｶ.廃ﾌﾟﾗ類!F30&gt;0,ｶ.廃ﾌﾟﾗ類!F30&lt;0),ｶ.廃ﾌﾟﾗ類!F30,IF(L$19&gt;0,"0",0))</f>
        <v>4.3</v>
      </c>
      <c r="M15" s="383">
        <f>IF(OR(ｷ.紙くず!F30&gt;0,ｷ.紙くず!F30&lt;0),ｷ.紙くず!F30,IF(M$19&gt;0,"0",0))</f>
        <v>0</v>
      </c>
      <c r="N15" s="383">
        <f>IF(OR(ｸ.木くず!F30&gt;0,ｸ.木くず!F30&lt;0),ｸ.木くず!F30,IF(N$19&gt;0,"0",0))</f>
        <v>5.7</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0.7</v>
      </c>
      <c r="AA15" s="385">
        <f t="shared" si="0"/>
        <v>12.599999999999998</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649.1</v>
      </c>
      <c r="I16" s="383">
        <f>IF(OR(ｳ.廃油!F31&gt;0,ｳ.廃油!F31&lt;0),ｳ.廃油!F31,IF(I$19&gt;0,"0",0))</f>
        <v>0</v>
      </c>
      <c r="J16" s="383">
        <f>IF(OR(ｴ.廃酸!$F31&gt;0,ｴ.廃酸!$F31&lt;0),ｴ.廃酸!F31,IF(J$19&gt;0,"0",0))</f>
        <v>1.9</v>
      </c>
      <c r="K16" s="383">
        <f>IF(OR(ｵ.廃ｱﾙｶﾘ!$F31&gt;0,ｵ.廃ｱﾙｶﾘ!$F31&lt;0),ｵ.廃ｱﾙｶﾘ!F31,IF(K$19&gt;0,"0",0))</f>
        <v>0</v>
      </c>
      <c r="L16" s="383">
        <f>IF(OR(ｶ.廃ﾌﾟﾗ類!F31&gt;0,ｶ.廃ﾌﾟﾗ類!F31&lt;0),ｶ.廃ﾌﾟﾗ類!F31,IF(L$19&gt;0,"0",0))</f>
        <v>3.4</v>
      </c>
      <c r="M16" s="383">
        <f>IF(OR(ｷ.紙くず!F31&gt;0,ｷ.紙くず!F31&lt;0),ｷ.紙くず!F31,IF(M$19&gt;0,"0",0))</f>
        <v>0</v>
      </c>
      <c r="N16" s="383">
        <f>IF(OR(ｸ.木くず!F31&gt;0,ｸ.木くず!F31&lt;0),ｸ.木くず!F31,IF(N$19&gt;0,"0",0))</f>
        <v>7.1</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458.9</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0.6</v>
      </c>
      <c r="AA16" s="385">
        <f t="shared" si="0"/>
        <v>1121</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100</v>
      </c>
      <c r="I19" s="389">
        <f t="shared" si="1"/>
        <v>0</v>
      </c>
      <c r="J19" s="389">
        <f t="shared" si="1"/>
        <v>0</v>
      </c>
      <c r="K19" s="389">
        <f t="shared" si="1"/>
        <v>0</v>
      </c>
      <c r="L19" s="389">
        <f t="shared" si="1"/>
        <v>5</v>
      </c>
      <c r="M19" s="389">
        <f t="shared" si="1"/>
        <v>0</v>
      </c>
      <c r="N19" s="389">
        <f t="shared" si="1"/>
        <v>5</v>
      </c>
      <c r="O19" s="389">
        <f t="shared" si="1"/>
        <v>0</v>
      </c>
      <c r="P19" s="389">
        <f t="shared" si="1"/>
        <v>0</v>
      </c>
      <c r="Q19" s="389">
        <f t="shared" si="1"/>
        <v>0</v>
      </c>
      <c r="R19" s="389">
        <f t="shared" si="1"/>
        <v>0</v>
      </c>
      <c r="S19" s="389">
        <f t="shared" si="1"/>
        <v>0</v>
      </c>
      <c r="T19" s="389">
        <f t="shared" si="1"/>
        <v>0</v>
      </c>
      <c r="U19" s="389">
        <f t="shared" si="1"/>
        <v>0</v>
      </c>
      <c r="V19" s="389">
        <f t="shared" si="1"/>
        <v>500</v>
      </c>
      <c r="W19" s="389">
        <f t="shared" si="1"/>
        <v>0</v>
      </c>
      <c r="X19" s="389">
        <f t="shared" si="1"/>
        <v>0</v>
      </c>
      <c r="Y19" s="389">
        <f t="shared" si="1"/>
        <v>0</v>
      </c>
      <c r="Z19" s="390">
        <f t="shared" si="1"/>
        <v>5</v>
      </c>
      <c r="AA19" s="391">
        <f t="shared" ref="AA19:AA25" si="2">SUM(G19:Z19)</f>
        <v>615</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100</v>
      </c>
      <c r="I37" s="424">
        <f t="shared" si="8"/>
        <v>0</v>
      </c>
      <c r="J37" s="424">
        <f t="shared" si="8"/>
        <v>0</v>
      </c>
      <c r="K37" s="424">
        <f t="shared" si="8"/>
        <v>0</v>
      </c>
      <c r="L37" s="424">
        <f t="shared" si="8"/>
        <v>5</v>
      </c>
      <c r="M37" s="424">
        <f t="shared" si="8"/>
        <v>0</v>
      </c>
      <c r="N37" s="424">
        <f t="shared" si="8"/>
        <v>5</v>
      </c>
      <c r="O37" s="424">
        <f t="shared" si="8"/>
        <v>0</v>
      </c>
      <c r="P37" s="424">
        <f t="shared" si="8"/>
        <v>0</v>
      </c>
      <c r="Q37" s="424">
        <f t="shared" si="8"/>
        <v>0</v>
      </c>
      <c r="R37" s="424">
        <f t="shared" si="8"/>
        <v>0</v>
      </c>
      <c r="S37" s="424">
        <f t="shared" si="8"/>
        <v>0</v>
      </c>
      <c r="T37" s="424">
        <f t="shared" si="8"/>
        <v>0</v>
      </c>
      <c r="U37" s="424">
        <f t="shared" si="8"/>
        <v>0</v>
      </c>
      <c r="V37" s="424">
        <f t="shared" si="8"/>
        <v>500</v>
      </c>
      <c r="W37" s="424">
        <f t="shared" si="8"/>
        <v>0</v>
      </c>
      <c r="X37" s="424">
        <f t="shared" si="8"/>
        <v>0</v>
      </c>
      <c r="Y37" s="424">
        <f t="shared" si="8"/>
        <v>0</v>
      </c>
      <c r="Z37" s="425">
        <f t="shared" si="8"/>
        <v>5</v>
      </c>
      <c r="AA37" s="426">
        <f t="shared" si="4"/>
        <v>615</v>
      </c>
    </row>
    <row r="38" spans="2:27" ht="24" customHeight="1" x14ac:dyDescent="0.15">
      <c r="B38" s="170"/>
      <c r="C38" s="809"/>
      <c r="D38" s="227"/>
      <c r="E38" s="225" t="s">
        <v>319</v>
      </c>
      <c r="F38" s="443"/>
      <c r="G38" s="415">
        <f t="shared" ref="G38:Z38" si="9">SUM(G39:G41)</f>
        <v>0</v>
      </c>
      <c r="H38" s="415">
        <f t="shared" si="9"/>
        <v>100</v>
      </c>
      <c r="I38" s="415">
        <f t="shared" si="9"/>
        <v>0</v>
      </c>
      <c r="J38" s="415">
        <f t="shared" si="9"/>
        <v>0</v>
      </c>
      <c r="K38" s="415">
        <f t="shared" si="9"/>
        <v>0</v>
      </c>
      <c r="L38" s="415">
        <f t="shared" si="9"/>
        <v>5</v>
      </c>
      <c r="M38" s="415">
        <f t="shared" si="9"/>
        <v>0</v>
      </c>
      <c r="N38" s="415">
        <f t="shared" si="9"/>
        <v>5</v>
      </c>
      <c r="O38" s="415">
        <f t="shared" si="9"/>
        <v>0</v>
      </c>
      <c r="P38" s="415">
        <f t="shared" si="9"/>
        <v>0</v>
      </c>
      <c r="Q38" s="415">
        <f t="shared" si="9"/>
        <v>0</v>
      </c>
      <c r="R38" s="415">
        <f t="shared" si="9"/>
        <v>0</v>
      </c>
      <c r="S38" s="415">
        <f t="shared" si="9"/>
        <v>0</v>
      </c>
      <c r="T38" s="415">
        <f t="shared" si="9"/>
        <v>0</v>
      </c>
      <c r="U38" s="415">
        <f t="shared" si="9"/>
        <v>0</v>
      </c>
      <c r="V38" s="415">
        <f t="shared" si="9"/>
        <v>500</v>
      </c>
      <c r="W38" s="415">
        <f t="shared" si="9"/>
        <v>0</v>
      </c>
      <c r="X38" s="415">
        <f t="shared" si="9"/>
        <v>0</v>
      </c>
      <c r="Y38" s="415">
        <f t="shared" si="9"/>
        <v>0</v>
      </c>
      <c r="Z38" s="416">
        <f t="shared" si="9"/>
        <v>5</v>
      </c>
      <c r="AA38" s="417">
        <f t="shared" si="4"/>
        <v>615</v>
      </c>
    </row>
    <row r="39" spans="2:27" ht="24" customHeight="1" x14ac:dyDescent="0.15">
      <c r="B39" s="170"/>
      <c r="C39" s="809"/>
      <c r="D39" s="228"/>
      <c r="E39" s="223"/>
      <c r="F39" s="221" t="s">
        <v>233</v>
      </c>
      <c r="G39" s="418">
        <f>+ｱ.燃え殻!$Z$28</f>
        <v>0</v>
      </c>
      <c r="H39" s="418">
        <f>+ｲ.汚泥!$Z$28</f>
        <v>100</v>
      </c>
      <c r="I39" s="418">
        <f>+ｳ.廃油!$Z$28</f>
        <v>0</v>
      </c>
      <c r="J39" s="418">
        <f>+ｴ.廃酸!$Z$28</f>
        <v>0</v>
      </c>
      <c r="K39" s="418">
        <f>+ｵ.廃ｱﾙｶﾘ!$Z$28</f>
        <v>0</v>
      </c>
      <c r="L39" s="418">
        <f>+ｶ.廃ﾌﾟﾗ類!$Z$28</f>
        <v>4</v>
      </c>
      <c r="M39" s="418">
        <f>+ｷ.紙くず!$Z$28</f>
        <v>0</v>
      </c>
      <c r="N39" s="418">
        <f>+ｸ.木くず!$Z$28</f>
        <v>5</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500</v>
      </c>
      <c r="W39" s="418">
        <f>+ﾁ.動物のふん尿!$Z$28</f>
        <v>0</v>
      </c>
      <c r="X39" s="418">
        <f>+ﾂ.動物の死体!$Z$28</f>
        <v>0</v>
      </c>
      <c r="Y39" s="418">
        <f>+ﾃ.ばいじん!$Z$28</f>
        <v>0</v>
      </c>
      <c r="Z39" s="419">
        <f>+ﾄ.混合廃棄物その他!$Z$28</f>
        <v>4</v>
      </c>
      <c r="AA39" s="420">
        <f t="shared" si="4"/>
        <v>613</v>
      </c>
    </row>
    <row r="40" spans="2:27" ht="24" customHeight="1" x14ac:dyDescent="0.15">
      <c r="B40" s="170"/>
      <c r="C40" s="809"/>
      <c r="D40" s="228"/>
      <c r="E40" s="223"/>
      <c r="F40" s="221" t="s">
        <v>318</v>
      </c>
      <c r="G40" s="418">
        <f>+ｱ.燃え殻!$Z$29</f>
        <v>0</v>
      </c>
      <c r="H40" s="418">
        <f>+ｲ.汚泥!$Z$29</f>
        <v>0</v>
      </c>
      <c r="I40" s="418">
        <f>+ｳ.廃油!$Z$29</f>
        <v>0</v>
      </c>
      <c r="J40" s="418">
        <f>+ｴ.廃酸!$Z$29</f>
        <v>0</v>
      </c>
      <c r="K40" s="418">
        <f>+ｵ.廃ｱﾙｶﾘ!$Z$29</f>
        <v>0</v>
      </c>
      <c r="L40" s="418">
        <f>+ｶ.廃ﾌﾟﾗ類!$Z$29</f>
        <v>1</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1</v>
      </c>
      <c r="AA40" s="420">
        <f t="shared" si="4"/>
        <v>2</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89" t="s">
        <v>349</v>
      </c>
      <c r="E43" s="789"/>
      <c r="F43" s="790"/>
      <c r="G43" s="427">
        <f>+ｱ.燃え殻!$AK$27</f>
        <v>0</v>
      </c>
      <c r="H43" s="427">
        <f>+ｲ.汚泥!$AK$27</f>
        <v>100</v>
      </c>
      <c r="I43" s="427">
        <f>+ｳ.廃油!$AK$27</f>
        <v>0</v>
      </c>
      <c r="J43" s="427">
        <f>+ｴ.廃酸!$AK$27</f>
        <v>0</v>
      </c>
      <c r="K43" s="427">
        <f>+ｵ.廃ｱﾙｶﾘ!$AK$27</f>
        <v>0</v>
      </c>
      <c r="L43" s="427">
        <f>+ｶ.廃ﾌﾟﾗ類!$AK$27</f>
        <v>5</v>
      </c>
      <c r="M43" s="427">
        <f>+ｷ.紙くず!$AK$27</f>
        <v>0</v>
      </c>
      <c r="N43" s="427">
        <f>+ｸ.木くず!$AK$27</f>
        <v>5</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500</v>
      </c>
      <c r="W43" s="427">
        <f>+ﾁ.動物のふん尿!$AK$27</f>
        <v>0</v>
      </c>
      <c r="X43" s="427">
        <f>+ﾂ.動物の死体!$AK$27</f>
        <v>0</v>
      </c>
      <c r="Y43" s="427">
        <f>+ﾃ.ばいじん!$AK$27</f>
        <v>0</v>
      </c>
      <c r="Z43" s="428">
        <f>+ﾄ.混合廃棄物その他!$AK$27</f>
        <v>5</v>
      </c>
      <c r="AA43" s="429">
        <f t="shared" si="4"/>
        <v>615</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5</v>
      </c>
      <c r="M44" s="430">
        <f>+ｷ.紙くず!$AK$30</f>
        <v>0</v>
      </c>
      <c r="N44" s="430">
        <f>+ｸ.木くず!$AK$30</f>
        <v>5</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5</v>
      </c>
      <c r="AA44" s="432">
        <f t="shared" si="4"/>
        <v>15</v>
      </c>
    </row>
    <row r="45" spans="2:27" ht="24" customHeight="1" x14ac:dyDescent="0.15">
      <c r="B45" s="170"/>
      <c r="C45" s="177"/>
      <c r="D45" s="442" t="s">
        <v>190</v>
      </c>
      <c r="E45" s="799" t="s">
        <v>237</v>
      </c>
      <c r="F45" s="800"/>
      <c r="G45" s="433">
        <f>+ｱ.燃え殻!$AR$24</f>
        <v>0</v>
      </c>
      <c r="H45" s="433">
        <f>+ｲ.汚泥!$AR$24</f>
        <v>100</v>
      </c>
      <c r="I45" s="433">
        <f>+ｳ.廃油!$AR$24</f>
        <v>0</v>
      </c>
      <c r="J45" s="433">
        <f>+ｴ.廃酸!$AR$24</f>
        <v>0</v>
      </c>
      <c r="K45" s="433">
        <f>+ｵ.廃ｱﾙｶﾘ!$AR$24</f>
        <v>0</v>
      </c>
      <c r="L45" s="433">
        <f>+ｶ.廃ﾌﾟﾗ類!$AR$24</f>
        <v>4</v>
      </c>
      <c r="M45" s="433">
        <f>+ｷ.紙くず!$AR$24</f>
        <v>0</v>
      </c>
      <c r="N45" s="433">
        <f>+ｸ.木くず!$AR$24</f>
        <v>5</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500</v>
      </c>
      <c r="W45" s="433">
        <f>+ﾁ.動物のふん尿!$AR$24</f>
        <v>0</v>
      </c>
      <c r="X45" s="433">
        <f>+ﾂ.動物の死体!$AR$24</f>
        <v>0</v>
      </c>
      <c r="Y45" s="433">
        <f>+ﾃ.ばいじん!$AR$24</f>
        <v>0</v>
      </c>
      <c r="Z45" s="434">
        <f>+ﾄ.混合廃棄物その他!$AR$24</f>
        <v>4</v>
      </c>
      <c r="AA45" s="435">
        <f t="shared" si="4"/>
        <v>613</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749.1</v>
      </c>
      <c r="I55" s="480">
        <f t="shared" si="10"/>
        <v>0</v>
      </c>
      <c r="J55" s="480">
        <f t="shared" si="10"/>
        <v>1.9</v>
      </c>
      <c r="K55" s="480">
        <f t="shared" si="10"/>
        <v>0</v>
      </c>
      <c r="L55" s="480">
        <f t="shared" si="10"/>
        <v>9.3000000000000007</v>
      </c>
      <c r="M55" s="480">
        <f t="shared" si="10"/>
        <v>0</v>
      </c>
      <c r="N55" s="480">
        <f t="shared" si="10"/>
        <v>12.2</v>
      </c>
      <c r="O55" s="480">
        <f t="shared" si="10"/>
        <v>0</v>
      </c>
      <c r="P55" s="480">
        <f t="shared" si="10"/>
        <v>0</v>
      </c>
      <c r="Q55" s="480">
        <f t="shared" si="10"/>
        <v>0</v>
      </c>
      <c r="R55" s="480">
        <f t="shared" si="10"/>
        <v>0</v>
      </c>
      <c r="S55" s="480">
        <f t="shared" si="10"/>
        <v>0</v>
      </c>
      <c r="T55" s="480">
        <f t="shared" si="10"/>
        <v>0</v>
      </c>
      <c r="U55" s="480">
        <f t="shared" si="10"/>
        <v>0</v>
      </c>
      <c r="V55" s="480">
        <f t="shared" si="10"/>
        <v>958.9</v>
      </c>
      <c r="W55" s="480">
        <f t="shared" si="10"/>
        <v>0</v>
      </c>
      <c r="X55" s="480">
        <f t="shared" si="10"/>
        <v>0</v>
      </c>
      <c r="Y55" s="480">
        <f t="shared" si="10"/>
        <v>0</v>
      </c>
      <c r="Z55" s="480">
        <f t="shared" si="10"/>
        <v>5.7</v>
      </c>
      <c r="AA55" s="481">
        <f>+AA9+AA19+AA20</f>
        <v>1737.1000000000001</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t="str">
        <f>+表紙!P35</f>
        <v>令和   6年   6月  18日</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東京都新宿区西新宿4-32-22</v>
      </c>
      <c r="M16" s="884"/>
      <c r="N16" s="884"/>
      <c r="O16" s="884"/>
      <c r="P16" s="884"/>
      <c r="Q16" s="884"/>
      <c r="R16" s="884"/>
      <c r="S16" s="884"/>
      <c r="T16" s="884"/>
      <c r="U16" s="282"/>
    </row>
    <row r="17" spans="1:21" ht="26.25" customHeight="1" x14ac:dyDescent="0.15">
      <c r="C17" s="86"/>
      <c r="I17" s="25"/>
      <c r="J17" s="25" t="s">
        <v>7</v>
      </c>
      <c r="K17" s="25"/>
      <c r="L17" s="884" t="str">
        <f>+表紙!L41</f>
        <v>株式会社フジタ　首都圏土木支店
執行役員支店長　水 谷　圭 一</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03-5309-2075</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株式会社フジタ　首都圏土木支店</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2924</v>
      </c>
      <c r="Q25" s="891"/>
      <c r="R25" s="891"/>
      <c r="S25" s="891"/>
      <c r="T25" s="891"/>
      <c r="U25" s="892"/>
    </row>
    <row r="26" spans="1:21" ht="26.25" customHeight="1" x14ac:dyDescent="0.15">
      <c r="C26" s="538" t="s">
        <v>11</v>
      </c>
      <c r="D26" s="539"/>
      <c r="E26" s="540"/>
      <c r="F26" s="906" t="str">
        <f>+表紙!F50</f>
        <v>東京都新宿区西新宿4-32-22</v>
      </c>
      <c r="G26" s="907"/>
      <c r="H26" s="907"/>
      <c r="I26" s="907"/>
      <c r="J26" s="907"/>
      <c r="K26" s="907"/>
      <c r="L26" s="907"/>
      <c r="M26" s="907"/>
      <c r="N26" s="341" t="s">
        <v>172</v>
      </c>
      <c r="O26"/>
      <c r="P26"/>
      <c r="Q26" s="901" t="str">
        <f>IF(+表紙!Q50="","",+表紙!Q50)</f>
        <v>03-5309-2075</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総合工事業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470</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f>IF(+表紙!F61="","",+表紙!F61)</f>
        <v>134</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1122.1000000000001</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・計画時の製品の二次製品化の検討・実施
・部材プレカットの検討・実施
・簡易梱包の推進
・工事での混合廃棄物の削減を目標として事業場ごとの実績原単位を社内公表</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5</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615</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前年度に同じ</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・基本分別品目：がれき類３種、ガラ・陶、廃プラ、金属、木、廃石膏ボード、ダンボール
・混合廃棄物削減を目標として、事業場ごとの実績原単位を社内公表
・処分会社と連携した分別に関する教育実施
・保管場所での分別品目の例示</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前年度に同じ</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該当なし</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該当なし</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全量委託処理しているため、該当なし</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委託処理を原則としているため、特になし</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該当なし</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該当なし</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1122.1000000000001</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f>+表紙!K209</f>
        <v>12.599999999999998</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1121</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・契約時における施設確認の原則実施
・再生利用業者への優先委託
・支店での委託契約締結とマニフェスト発行
・方針として、優良認定処理業者、熱回収認定業者への優先委託</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615</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15</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613</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前年度に同じ</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2024-06-18T10:29:48Z</dcterms:created>
  <dcterms:modified xsi:type="dcterms:W3CDTF">2024-09-09T02:04:06Z</dcterms:modified>
</cp:coreProperties>
</file>