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N45" i="94"/>
  <c r="F12" i="89"/>
  <c r="H24" i="89" s="1"/>
  <c r="Y18" i="91"/>
  <c r="P16" i="91" s="1"/>
  <c r="X50" i="94" s="1"/>
  <c r="H45" i="94" l="1"/>
  <c r="H31" i="88"/>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<sst xmlns="http://schemas.openxmlformats.org/spreadsheetml/2006/main" count="3272" uniqueCount="458">
  <si>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</si>
  <si>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</si>
  <si>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</si>
  <si>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</si>
  <si>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</si>
  <si>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</si>
  <si>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</si>
  <si>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</si>
  <si>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</si>
  <si>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</si>
  <si>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</si>
  <si>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</si>
  <si>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</si>
  <si>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</si>
  <si>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</si>
  <si>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</si>
  <si>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</si>
  <si>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</si>
  <si>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</si>
  <si>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</si>
  <si>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</si>
  <si>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</si>
  <si>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</si>
  <si>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</si>
  <si>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</si>
  <si>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</si>
  <si>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</si>
  <si>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</si>
  <si>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</si>
  <si>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</si>
  <si>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</si>
  <si>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</si>
  <si>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</si>
  <si>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</si>
  <si>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</si>
  <si>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</si>
  <si>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</si>
  <si>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</si>
  <si>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</si>
  <si>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</si>
  <si>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</si>
  <si>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</si>
  <si>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</si>
  <si>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</si>
  <si>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</si>
  <si>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</si>
  <si>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</si>
  <si>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</si>
  <si>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</si>
  <si>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</si>
  <si>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</si>
  <si>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</si>
  <si>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</si>
  <si>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</si>
  <si>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</si>
  <si>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</si>
  <si>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</si>
  <si>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</si>
  <si>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</si>
  <si>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</si>
  <si>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</si>
  <si>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</si>
  <si>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</si>
  <si>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</si>
  <si>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</si>
  <si>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</si>
  <si>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</si>
  <si>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</si>
  <si>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</si>
  <si>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</si>
  <si>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</si>
  <si>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</si>
  <si>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</si>
  <si>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</si>
  <si>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</si>
  <si>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</si>
  <si>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</si>
  <si>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</si>
  <si>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</si>
  <si>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</si>
  <si>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</si>
  <si>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</si>
  <si>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</si>
  <si>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</si>
  <si>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</si>
  <si>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</si>
  <si>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</si>
  <si>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</si>
  <si>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</si>
  <si>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</si>
  <si>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</si>
  <si>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</si>
  <si>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</si>
  <si>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</si>
  <si>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</si>
  <si>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</si>
  <si>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</si>
  <si>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</si>
  <si>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</si>
  <si>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</si>
  <si>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</si>
  <si>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</si>
  <si>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</si>
  <si>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</si>
  <si>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</si>
  <si>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</si>
  <si>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</si>
  <si>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</si>
  <si>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</si>
  <si>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</si>
  <si>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</si>
  <si>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</si>
  <si>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</si>
  <si>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</si>
  <si>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</si>
  <si>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</si>
  <si>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</si>
  <si>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</si>
  <si>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</si>
  <si>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</si>
  <si>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</si>
  <si>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</si>
  <si>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</si>
  <si>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</si>
  <si>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</si>
  <si>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</si>
  <si>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</si>
  <si>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</si>
  <si>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</si>
  <si>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</si>
  <si>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</si>
  <si>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</si>
  <si>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</si>
  <si>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</si>
  <si>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</si>
  <si>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</si>
  <si>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</si>
  <si>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</si>
  <si>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</si>
  <si>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</si>
  <si>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</si>
  <si>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</si>
  <si>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</si>
  <si>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</si>
  <si>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</si>
  <si>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</si>
  <si>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</si>
  <si>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</si>
  <si>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</si>
  <si>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</si>
  <si>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</si>
  <si>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</si>
  <si>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</si>
  <si>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</si>
  <si>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</si>
  <si>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</si>
  <si>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</si>
  <si>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</si>
  <si>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</si>
  <si>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</si>
  <si>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</si>
  <si>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</si>
  <si>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</si>
  <si>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</si>
  <si>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</si>
  <si>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</si>
  <si>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</si>
  <si>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</si>
  <si>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</si>
  <si>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</si>
  <si>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</si>
  <si>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</si>
  <si>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</si>
  <si>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</si>
  <si>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</si>
  <si>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</si>
  <si>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</si>
  <si>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</si>
  <si>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</si>
  <si>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</si>
  <si>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</si>
  <si>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</si>
  <si>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</si>
  <si>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</si>
  <si>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</si>
  <si>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</si>
  <si>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</si>
  <si>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</si>
  <si>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</si>
  <si>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</si>
  <si>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</si>
  <si>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</si>
  <si>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</si>
  <si>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</si>
  <si>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</si>
  <si>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</si>
  <si>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</si>
  <si>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</si>
  <si>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</si>
  <si>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</si>
  <si>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</si>
  <si>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</si>
  <si>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</si>
  <si>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</si>
  <si>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</si>
  <si>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</si>
  <si>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</si>
  <si>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</si>
  <si>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</si>
  <si>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</si>
  <si>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</si>
  <si>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</si>
  <si>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</si>
  <si>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</si>
  <si>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</si>
  <si>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</si>
  <si>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</si>
  <si>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</si>
  <si>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</si>
  <si>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</si>
  <si>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</si>
  <si>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</si>
  <si>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</si>
  <si>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</si>
  <si>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</si>
  <si>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</si>
  <si>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</si>
  <si>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</si>
  <si>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</si>
  <si>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</si>
  <si>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</si>
  <si>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</si>
  <si>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</si>
  <si>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</si>
  <si>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</si>
  <si>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</si>
  <si>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</si>
  <si>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</si>
  <si>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</si>
  <si>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</si>
  <si>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</si>
  <si>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</si>
  <si>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</si>
  <si>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</si>
  <si>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</si>
  <si>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</si>
  <si>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</si>
  <si>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</si>
  <si>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</si>
  <si>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</si>
  <si>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</si>
  <si>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</si>
  <si>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</si>
  <si>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</si>
  <si>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</si>
  <si>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</si>
  <si>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</si>
  <si>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</si>
  <si>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</si>
  <si>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</si>
  <si>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</si>
  <si>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</si>
  <si>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</si>
  <si>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</si>
  <si>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</si>
  <si>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</si>
  <si>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</si>
  <si>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</si>
  <si>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</si>
  <si>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</si>
  <si>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</si>
  <si>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</si>
  <si>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</si>
  <si>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</si>
  <si>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</si>
  <si>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</si>
  <si>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</si>
  <si>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</si>
  <si>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</si>
  <si>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</si>
  <si>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</si>
  <si>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</si>
  <si>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</si>
  <si>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</si>
  <si>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</si>
  <si>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</si>
  <si>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</si>
  <si>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</si>
  <si>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</si>
  <si>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</si>
  <si>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</si>
  <si>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</si>
  <si>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</si>
  <si>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</si>
  <si>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</si>
  <si>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</si>
  <si>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</si>
  <si>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</si>
  <si>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</si>
  <si>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</si>
  <si>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</si>
  <si>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</si>
  <si>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</si>
  <si>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</si>
  <si>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</si>
  <si>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</si>
  <si>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</si>
  <si>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</si>
  <si>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</si>
  <si>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</si>
  <si>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</si>
  <si>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</si>
  <si>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</si>
  <si>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</si>
  <si>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</si>
  <si>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</si>
  <si>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</si>
  <si>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</si>
  <si>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</si>
  <si>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</si>
  <si>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</si>
  <si>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</si>
  <si>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</si>
  <si>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</si>
  <si>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</si>
  <si>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</si>
  <si>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</si>
  <si>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</si>
  <si>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</si>
  <si>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</si>
  <si>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</si>
  <si>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</si>
  <si>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</si>
  <si>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</si>
  <si>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</si>
  <si>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</si>
  <si>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</si>
  <si>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</si>
  <si>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</si>
  <si>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</si>
  <si>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</si>
  <si>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</si>
  <si>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</si>
  <si>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</si>
  <si>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</si>
  <si>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</si>
  <si>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</si>
  <si>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</si>
  <si>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</si>
  <si>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</si>
  <si>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</si>
  <si>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</si>
  <si>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</si>
  <si>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</si>
  <si>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</si>
  <si>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</si>
  <si>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</si>
  <si>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</si>
  <si>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</si>
  <si>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</si>
  <si>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</si>
  <si>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</si>
  <si>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</si>
  <si>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</si>
  <si>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</si>
  <si>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</si>
  <si>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</si>
  <si>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</si>
  <si>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</si>
  <si>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</si>
  <si>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</si>
  <si>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</si>
  <si>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</si>
  <si>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</si>
  <si>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</si>
  <si>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</si>
  <si>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</si>
  <si>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</si>
  <si>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</si>
  <si>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</si>
  <si>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</si>
  <si>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</si>
  <si>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</si>
  <si>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</si>
  <si>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</si>
  <si>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</si>
  <si>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</si>
  <si>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</si>
  <si>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</si>
  <si>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</si>
  <si>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</si>
  <si>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</si>
  <si>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</si>
  <si>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</si>
  <si>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</si>
  <si>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</si>
  <si>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</si>
  <si>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</si>
  <si>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</si>
  <si>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</si>
  <si>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</si>
  <si>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</si>
  <si>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</si>
  <si>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</si>
  <si>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</si>
  <si>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</si>
  <si>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</si>
  <si>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</si>
  <si>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</si>
  <si>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</si>
  <si>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</si>
  <si>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</si>
  <si>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</si>
  <si>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</si>
  <si>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</si>
  <si>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</si>
  <si>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</si>
  <si>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</si>
  <si>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</si>
  <si>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</si>
  <si>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</si>
  <si>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</si>
  <si>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</si>
  <si>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</si>
  <si>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</si>
  <si>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</si>
  <si>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</si>
  <si>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</si>
  <si>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</si>
  <si>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</si>
  <si>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</si>
  <si>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</si>
  <si>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</si>
  <si>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</si>
  <si>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</si>
  <si>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</si>
  <si>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</si>
  <si>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</si>
  <si>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</si>
  <si>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</si>
  <si>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</si>
  <si>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</si>
  <si>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</si>
  <si>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</si>
  <si>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</si>
  <si>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</si>
  <si>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</si>
  <si>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</si>
  <si>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</si>
  <si>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</si>
  <si>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横浜市都筑区東山田町１７６３－１</t>
    <phoneticPr fontId="3"/>
  </si>
  <si>
    <t>千代田建設株式会社
代表取締役　増原　真</t>
    <phoneticPr fontId="3"/>
  </si>
  <si>
    <t>千代田建設株式会社</t>
    <phoneticPr fontId="3"/>
  </si>
  <si>
    <t>045-593-1261</t>
    <phoneticPr fontId="3"/>
  </si>
  <si>
    <t>横浜市長</t>
    <phoneticPr fontId="3"/>
  </si>
  <si>
    <t>Ｄ－建設業</t>
    <phoneticPr fontId="3"/>
  </si>
  <si>
    <t>045-593-1261</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</si>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</sst>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4" zoomScaleNormal="100" zoomScaleSheetLayoutView="100" workbookViewId="0">
      <selection activeCell="O28" sqref="O28"/>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158</v>
      </c>
    </row>
    <row r="4" spans="1:25" s="73" customFormat="1" ht="13.5" x14ac:dyDescent="0.15">
      <c r="A4" s="72"/>
      <c r="B4" s="72"/>
      <c r="C4" s="20" t="s">
        <v>357</v>
      </c>
      <c r="E4" s="92"/>
    </row>
    <row r="5" spans="1:25" s="284" customFormat="1" ht="13.5" x14ac:dyDescent="0.15">
      <c r="A5" s="282"/>
      <c r="B5" s="282"/>
      <c r="C5" s="287" t="s">
        <v>344</v>
      </c>
      <c r="E5" s="285"/>
    </row>
    <row r="6" spans="1:25" ht="13.5" x14ac:dyDescent="0.15">
      <c r="C6" s="20"/>
    </row>
    <row r="7" spans="1:25" ht="13.5" x14ac:dyDescent="0.15">
      <c r="C7" s="20" t="s">
        <v>2</v>
      </c>
      <c r="Q7" s="20"/>
    </row>
    <row r="8" spans="1:25" s="284" customFormat="1" ht="13.5" x14ac:dyDescent="0.15">
      <c r="A8" s="282"/>
      <c r="B8" s="282"/>
      <c r="C8" s="287" t="s">
        <v>346</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433</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435</v>
      </c>
      <c r="F10" s="289"/>
      <c r="G10" s="289"/>
      <c r="H10" s="289"/>
      <c r="I10" s="289"/>
      <c r="J10" s="289"/>
      <c r="K10" s="289"/>
      <c r="L10" s="289"/>
      <c r="M10" s="289"/>
      <c r="N10" s="289"/>
      <c r="O10" s="289"/>
      <c r="P10" s="289"/>
      <c r="Q10" s="289"/>
      <c r="R10" s="289"/>
      <c r="W10" s="283"/>
      <c r="X10" s="283"/>
      <c r="Y10" s="286"/>
    </row>
    <row r="11" spans="1:25" ht="13.5" x14ac:dyDescent="0.15">
      <c r="C11" s="287" t="s">
        <v>347</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348</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349</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434</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341</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342</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353</v>
      </c>
      <c r="D21" s="422"/>
      <c r="E21" s="20" t="s">
        <v>343</v>
      </c>
      <c r="Q21" s="20"/>
      <c r="R21" s="88"/>
      <c r="S21" s="88"/>
    </row>
    <row r="22" spans="1:25" ht="13.5" x14ac:dyDescent="0.15">
      <c r="C22" s="444" t="s">
        <v>354</v>
      </c>
      <c r="D22" s="445"/>
      <c r="E22" s="20" t="s">
        <v>1</v>
      </c>
      <c r="Q22" s="20"/>
      <c r="R22" s="88"/>
      <c r="S22" s="88"/>
    </row>
    <row r="23" spans="1:25" ht="13.5" x14ac:dyDescent="0.15">
      <c r="C23" s="446" t="s">
        <v>355</v>
      </c>
      <c r="D23" s="447"/>
      <c r="E23" s="20" t="s">
        <v>46</v>
      </c>
      <c r="Q23" s="20"/>
      <c r="R23" s="20"/>
      <c r="S23" s="88"/>
    </row>
    <row r="24" spans="1:25" ht="13.5" x14ac:dyDescent="0.15">
      <c r="C24" s="448" t="s">
        <v>356</v>
      </c>
      <c r="D24" s="449"/>
      <c r="E24" s="287" t="s">
        <v>345</v>
      </c>
      <c r="Q24" s="20"/>
      <c r="R24" s="20"/>
      <c r="S24" s="88"/>
    </row>
    <row r="25" spans="1:25" ht="13.5" x14ac:dyDescent="0.15">
      <c r="E25" s="287" t="s">
        <v>350</v>
      </c>
      <c r="Q25" s="20"/>
      <c r="R25" s="20"/>
      <c r="S25" s="88"/>
    </row>
    <row r="26" spans="1:25" ht="14.25" thickBot="1" x14ac:dyDescent="0.2">
      <c r="E26" s="393"/>
      <c r="O26" s="98" t="s">
        <v>157</v>
      </c>
      <c r="Q26" s="20"/>
      <c r="R26" s="20"/>
      <c r="S26" s="88"/>
    </row>
    <row r="27" spans="1:25" ht="13.5" x14ac:dyDescent="0.15">
      <c r="A27" s="21">
        <v>14</v>
      </c>
      <c r="M27" s="426" t="s">
        <v>325</v>
      </c>
      <c r="N27" s="96" t="s">
        <v>112</v>
      </c>
      <c r="O27" s="97" t="s">
        <v>113</v>
      </c>
      <c r="Q27" s="20"/>
      <c r="R27" s="20"/>
      <c r="S27" s="88"/>
    </row>
    <row r="28" spans="1:25" ht="20.100000000000001" customHeight="1" thickBot="1" x14ac:dyDescent="0.2">
      <c r="A28" s="22">
        <f>+R86</f>
        <v>0</v>
      </c>
      <c r="C28" s="21" t="s">
        <v>294</v>
      </c>
      <c r="M28" s="427"/>
      <c r="N28" s="244" t="s">
        <v>457</v>
      </c>
      <c r="O28" s="245"/>
      <c r="Q28" s="20"/>
      <c r="R28" s="20"/>
      <c r="S28" s="88"/>
    </row>
    <row r="29" spans="1:25" ht="13.5" x14ac:dyDescent="0.15">
      <c r="C29" s="461" t="s">
        <v>389</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295</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15" customHeight="1" x14ac:dyDescent="0.15">
      <c r="C33" s="78"/>
      <c r="O33" s="79"/>
      <c r="Q33" s="20"/>
      <c r="R33" s="20"/>
      <c r="S33" s="20"/>
    </row>
    <row r="34" spans="1:19" ht="14.25" x14ac:dyDescent="0.15">
      <c r="C34" s="78"/>
      <c r="L34" s="474">
        <v>45467</v>
      </c>
      <c r="M34" s="475"/>
      <c r="N34" s="475"/>
      <c r="O34" s="476"/>
      <c r="Q34" s="20"/>
      <c r="R34" s="20"/>
      <c r="S34" s="20"/>
    </row>
    <row r="35" spans="1:19" ht="11.25" customHeight="1" x14ac:dyDescent="0.15">
      <c r="C35" s="78"/>
      <c r="O35" s="80"/>
      <c r="Q35" s="20"/>
      <c r="R35" s="20"/>
      <c r="S35" s="20"/>
    </row>
    <row r="36" spans="1:19" ht="13.5" x14ac:dyDescent="0.15">
      <c r="C36" s="442" t="s">
        <v>454</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340</v>
      </c>
      <c r="I38" s="222"/>
      <c r="O38" s="79"/>
      <c r="Q38" s="20"/>
      <c r="R38" s="20"/>
      <c r="S38" s="88"/>
    </row>
    <row r="39" spans="1:19" ht="26.25" customHeight="1" x14ac:dyDescent="0.15">
      <c r="C39" s="78"/>
      <c r="H39" s="23" t="s">
        <v>6</v>
      </c>
      <c r="I39" s="23"/>
      <c r="J39" s="454" t="s">
        <v>450</v>
      </c>
      <c r="K39" s="454"/>
      <c r="L39" s="455"/>
      <c r="M39" s="455"/>
      <c r="N39" s="455"/>
      <c r="O39" s="456"/>
      <c r="Q39" s="20"/>
      <c r="R39" s="20"/>
    </row>
    <row r="40" spans="1:19" ht="26.25" customHeight="1" x14ac:dyDescent="0.15">
      <c r="C40" s="78"/>
      <c r="H40" s="23" t="s">
        <v>7</v>
      </c>
      <c r="I40" s="23"/>
      <c r="J40" s="454" t="s">
        <v>451</v>
      </c>
      <c r="K40" s="454"/>
      <c r="L40" s="455"/>
      <c r="M40" s="455"/>
      <c r="N40" s="455"/>
      <c r="O40" s="456"/>
    </row>
    <row r="41" spans="1:19" x14ac:dyDescent="0.15">
      <c r="C41" s="78"/>
      <c r="J41" s="21" t="s">
        <v>8</v>
      </c>
      <c r="O41" s="79"/>
    </row>
    <row r="42" spans="1:19" x14ac:dyDescent="0.15">
      <c r="C42" s="78"/>
      <c r="J42" s="24" t="s">
        <v>9</v>
      </c>
      <c r="K42" s="24"/>
      <c r="L42" s="457" t="s">
        <v>453</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437</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452</v>
      </c>
      <c r="G47" s="438"/>
      <c r="H47" s="439"/>
      <c r="I47" s="439"/>
      <c r="J47" s="439"/>
      <c r="K47" s="439"/>
      <c r="L47" s="439"/>
      <c r="M47" s="428" t="s">
        <v>436</v>
      </c>
      <c r="N47" s="429"/>
      <c r="O47" s="430"/>
    </row>
    <row r="48" spans="1:19" ht="18" customHeight="1" x14ac:dyDescent="0.15">
      <c r="C48" s="434"/>
      <c r="D48" s="435"/>
      <c r="E48" s="436"/>
      <c r="F48" s="440"/>
      <c r="G48" s="441"/>
      <c r="H48" s="441"/>
      <c r="I48" s="441"/>
      <c r="J48" s="441"/>
      <c r="K48" s="441"/>
      <c r="L48" s="441"/>
      <c r="M48" s="480">
        <v>2964</v>
      </c>
      <c r="N48" s="481"/>
      <c r="O48" s="482"/>
    </row>
    <row r="49" spans="3:21" ht="18" customHeight="1" x14ac:dyDescent="0.15">
      <c r="C49" s="431" t="s">
        <v>11</v>
      </c>
      <c r="D49" s="463"/>
      <c r="E49" s="464"/>
      <c r="F49" s="450" t="s">
        <v>450</v>
      </c>
      <c r="G49" s="451"/>
      <c r="H49" s="451"/>
      <c r="I49" s="451"/>
      <c r="J49" s="451"/>
      <c r="K49" s="451"/>
      <c r="L49" s="126" t="s">
        <v>171</v>
      </c>
      <c r="M49" s="394"/>
      <c r="N49" s="483" t="s">
        <v>456</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363</v>
      </c>
      <c r="D51" s="179"/>
      <c r="E51" s="179"/>
      <c r="F51" s="291"/>
      <c r="G51" s="291"/>
      <c r="H51" s="291"/>
      <c r="I51" s="291"/>
      <c r="J51" s="291"/>
      <c r="K51" s="291"/>
      <c r="L51" s="292"/>
      <c r="M51" s="293"/>
      <c r="N51" s="396"/>
      <c r="O51" s="294"/>
    </row>
    <row r="52" spans="3:21" ht="24" customHeight="1" x14ac:dyDescent="0.15">
      <c r="C52" s="295"/>
      <c r="D52" s="305" t="s">
        <v>17</v>
      </c>
      <c r="E52" s="306" t="s">
        <v>12</v>
      </c>
      <c r="F52" s="513" t="s">
        <v>455</v>
      </c>
      <c r="G52" s="514"/>
      <c r="H52" s="514"/>
      <c r="I52" s="514"/>
      <c r="J52" s="30" t="s">
        <v>47</v>
      </c>
      <c r="K52" s="30"/>
      <c r="L52" s="515"/>
      <c r="M52" s="515"/>
      <c r="N52" s="516"/>
      <c r="O52" s="517"/>
    </row>
    <row r="53" spans="3:21" ht="22.5" customHeight="1" x14ac:dyDescent="0.15">
      <c r="C53" s="296"/>
      <c r="D53" s="307" t="s">
        <v>19</v>
      </c>
      <c r="E53" s="308" t="s">
        <v>364</v>
      </c>
      <c r="F53" s="518" t="s">
        <v>365</v>
      </c>
      <c r="G53" s="519"/>
      <c r="H53" s="520"/>
      <c r="I53" s="518" t="s">
        <v>366</v>
      </c>
      <c r="J53" s="521"/>
      <c r="K53" s="522"/>
      <c r="L53" s="523"/>
      <c r="M53" s="524"/>
      <c r="N53" s="397" t="s">
        <v>367</v>
      </c>
      <c r="O53" s="398"/>
    </row>
    <row r="54" spans="3:21" ht="22.5" customHeight="1" x14ac:dyDescent="0.15">
      <c r="C54" s="296"/>
      <c r="D54" s="295"/>
      <c r="E54" s="311"/>
      <c r="F54" s="518" t="s">
        <v>368</v>
      </c>
      <c r="G54" s="519"/>
      <c r="H54" s="520"/>
      <c r="I54" s="525" t="s">
        <v>369</v>
      </c>
      <c r="J54" s="521"/>
      <c r="K54" s="521"/>
      <c r="L54" s="523">
        <v>1390</v>
      </c>
      <c r="M54" s="524"/>
      <c r="N54" s="397" t="s">
        <v>367</v>
      </c>
      <c r="O54" s="398"/>
    </row>
    <row r="55" spans="3:21" ht="22.5" customHeight="1" x14ac:dyDescent="0.15">
      <c r="C55" s="296"/>
      <c r="D55" s="526" t="s">
        <v>370</v>
      </c>
      <c r="E55" s="527"/>
      <c r="F55" s="518" t="s">
        <v>371</v>
      </c>
      <c r="G55" s="519"/>
      <c r="H55" s="520"/>
      <c r="I55" s="525" t="s">
        <v>372</v>
      </c>
      <c r="J55" s="521"/>
      <c r="K55" s="521"/>
      <c r="L55" s="523"/>
      <c r="M55" s="524"/>
      <c r="N55" s="397" t="s">
        <v>373</v>
      </c>
      <c r="O55" s="398"/>
    </row>
    <row r="56" spans="3:21" ht="22.5" customHeight="1" x14ac:dyDescent="0.15">
      <c r="C56" s="296"/>
      <c r="D56" s="526"/>
      <c r="E56" s="527"/>
      <c r="F56" s="518" t="s">
        <v>374</v>
      </c>
      <c r="G56" s="519"/>
      <c r="H56" s="520"/>
      <c r="I56" s="525" t="s">
        <v>375</v>
      </c>
      <c r="J56" s="521"/>
      <c r="K56" s="521"/>
      <c r="L56" s="523"/>
      <c r="M56" s="524"/>
      <c r="N56" s="397" t="s">
        <v>367</v>
      </c>
      <c r="O56" s="398"/>
    </row>
    <row r="57" spans="3:21" ht="26.25" customHeight="1" x14ac:dyDescent="0.15">
      <c r="C57" s="296"/>
      <c r="D57" s="295"/>
      <c r="E57" s="311"/>
      <c r="F57" s="224" t="s">
        <v>376</v>
      </c>
      <c r="G57" s="297"/>
      <c r="H57" s="297"/>
      <c r="I57" s="297"/>
      <c r="J57" s="35"/>
      <c r="K57" s="35"/>
      <c r="L57" s="298"/>
      <c r="M57" s="298"/>
      <c r="N57" s="299"/>
      <c r="O57" s="300"/>
    </row>
    <row r="58" spans="3:21" ht="26.25" customHeight="1" x14ac:dyDescent="0.15">
      <c r="C58" s="296"/>
      <c r="D58" s="316"/>
      <c r="E58" s="317"/>
      <c r="F58" s="507"/>
      <c r="G58" s="508"/>
      <c r="H58" s="508"/>
      <c r="I58" s="508"/>
      <c r="J58" s="508"/>
      <c r="K58" s="508"/>
      <c r="L58" s="508"/>
      <c r="M58" s="508"/>
      <c r="N58" s="508"/>
      <c r="O58" s="509"/>
    </row>
    <row r="59" spans="3:21" ht="26.25" customHeight="1" x14ac:dyDescent="0.15">
      <c r="C59" s="301"/>
      <c r="D59" s="318" t="s">
        <v>24</v>
      </c>
      <c r="E59" s="319" t="s">
        <v>377</v>
      </c>
      <c r="F59" s="510">
        <v>14</v>
      </c>
      <c r="G59" s="511"/>
      <c r="H59" s="511"/>
      <c r="I59" s="511"/>
      <c r="J59" s="511"/>
      <c r="K59" s="511"/>
      <c r="L59" s="511"/>
      <c r="M59" s="511"/>
      <c r="N59" s="511"/>
      <c r="O59" s="512"/>
    </row>
    <row r="60" spans="3:21" ht="30" customHeight="1" x14ac:dyDescent="0.15">
      <c r="C60" s="490" t="s">
        <v>296</v>
      </c>
      <c r="D60" s="491"/>
      <c r="E60" s="492"/>
      <c r="F60" s="493" t="s">
        <v>438</v>
      </c>
      <c r="G60" s="494"/>
      <c r="H60" s="494"/>
      <c r="I60" s="494"/>
      <c r="J60" s="494"/>
      <c r="K60" s="494"/>
      <c r="L60" s="494"/>
      <c r="M60" s="494"/>
      <c r="N60" s="494"/>
      <c r="O60" s="495"/>
      <c r="Q60" s="26"/>
    </row>
    <row r="61" spans="3:21" ht="18" customHeight="1" x14ac:dyDescent="0.15">
      <c r="C61" s="178" t="s">
        <v>316</v>
      </c>
      <c r="D61" s="177"/>
      <c r="E61" s="179"/>
      <c r="F61" s="27"/>
      <c r="G61" s="27"/>
      <c r="H61" s="28"/>
      <c r="I61" s="28"/>
      <c r="J61" s="29"/>
      <c r="K61" s="29"/>
      <c r="L61" s="30"/>
      <c r="M61" s="30"/>
      <c r="N61" s="30"/>
      <c r="O61" s="31"/>
      <c r="Q61" s="26"/>
    </row>
    <row r="62" spans="3:21" ht="24.75" customHeight="1" x14ac:dyDescent="0.15">
      <c r="C62" s="496"/>
      <c r="D62" s="423" t="s">
        <v>297</v>
      </c>
      <c r="E62" s="424"/>
      <c r="F62" s="424"/>
      <c r="G62" s="425"/>
      <c r="H62" s="423" t="s">
        <v>317</v>
      </c>
      <c r="I62" s="425"/>
      <c r="J62" s="423" t="s">
        <v>298</v>
      </c>
      <c r="K62" s="424"/>
      <c r="L62" s="425"/>
      <c r="M62" s="423" t="s">
        <v>318</v>
      </c>
      <c r="N62" s="424"/>
      <c r="O62" s="425"/>
      <c r="Q62" s="26"/>
    </row>
    <row r="63" spans="3:21" ht="24.75" customHeight="1" x14ac:dyDescent="0.15">
      <c r="C63" s="496"/>
      <c r="D63" s="487" t="s">
        <v>299</v>
      </c>
      <c r="E63" s="488"/>
      <c r="F63" s="488"/>
      <c r="G63" s="489"/>
      <c r="H63" s="384">
        <f>+別紙!AA9</f>
        <v>4328</v>
      </c>
      <c r="I63" s="241" t="s">
        <v>4</v>
      </c>
      <c r="J63" s="499" t="s">
        <v>323</v>
      </c>
      <c r="K63" s="500"/>
      <c r="L63" s="501"/>
      <c r="M63" s="497">
        <f>+別紙!AA14</f>
        <v>4328</v>
      </c>
      <c r="N63" s="498"/>
      <c r="O63" s="399" t="s">
        <v>4</v>
      </c>
      <c r="P63" s="162"/>
      <c r="Q63" s="127"/>
      <c r="R63" s="127"/>
      <c r="S63" s="127"/>
      <c r="T63" s="127"/>
      <c r="U63" s="127"/>
    </row>
    <row r="64" spans="3:21" ht="24.75" customHeight="1" x14ac:dyDescent="0.15">
      <c r="C64" s="496"/>
      <c r="D64" s="487" t="s">
        <v>300</v>
      </c>
      <c r="E64" s="488"/>
      <c r="F64" s="488"/>
      <c r="G64" s="489"/>
      <c r="H64" s="384" t="str">
        <f>+別紙!AA10</f>
        <v>0</v>
      </c>
      <c r="I64" s="241" t="s">
        <v>4</v>
      </c>
      <c r="J64" s="499" t="s">
        <v>304</v>
      </c>
      <c r="K64" s="500"/>
      <c r="L64" s="501"/>
      <c r="M64" s="497" t="str">
        <f>+別紙!AA15</f>
        <v>0</v>
      </c>
      <c r="N64" s="498"/>
      <c r="O64" s="31" t="s">
        <v>4</v>
      </c>
      <c r="P64" s="505"/>
      <c r="Q64" s="506"/>
      <c r="R64" s="506"/>
      <c r="S64" s="506"/>
    </row>
    <row r="65" spans="1:22" ht="24.75" customHeight="1" x14ac:dyDescent="0.15">
      <c r="C65" s="496"/>
      <c r="D65" s="487" t="s">
        <v>301</v>
      </c>
      <c r="E65" s="488"/>
      <c r="F65" s="488"/>
      <c r="G65" s="489"/>
      <c r="H65" s="384" t="str">
        <f>+別紙!AA11</f>
        <v>0</v>
      </c>
      <c r="I65" s="241" t="s">
        <v>4</v>
      </c>
      <c r="J65" s="487" t="s">
        <v>305</v>
      </c>
      <c r="K65" s="488"/>
      <c r="L65" s="489"/>
      <c r="M65" s="497" t="str">
        <f>+別紙!AA16</f>
        <v>0</v>
      </c>
      <c r="N65" s="498"/>
      <c r="O65" s="383" t="s">
        <v>4</v>
      </c>
      <c r="P65" s="160"/>
      <c r="Q65" s="161"/>
      <c r="R65" s="161"/>
      <c r="S65" s="161"/>
    </row>
    <row r="66" spans="1:22" ht="24.75" customHeight="1" x14ac:dyDescent="0.15">
      <c r="C66" s="400"/>
      <c r="D66" s="487" t="s">
        <v>302</v>
      </c>
      <c r="E66" s="488"/>
      <c r="F66" s="488"/>
      <c r="G66" s="489"/>
      <c r="H66" s="384" t="str">
        <f>+別紙!AA12</f>
        <v>0</v>
      </c>
      <c r="I66" s="241" t="s">
        <v>4</v>
      </c>
      <c r="J66" s="487" t="s">
        <v>386</v>
      </c>
      <c r="K66" s="488"/>
      <c r="L66" s="489"/>
      <c r="M66" s="497" t="str">
        <f>+別紙!AA17</f>
        <v>0</v>
      </c>
      <c r="N66" s="498"/>
      <c r="O66" s="383" t="s">
        <v>4</v>
      </c>
      <c r="P66" s="160"/>
      <c r="Q66" s="161"/>
      <c r="R66" s="161"/>
      <c r="S66" s="161"/>
    </row>
    <row r="67" spans="1:22" ht="24.75" customHeight="1" x14ac:dyDescent="0.15">
      <c r="C67" s="401"/>
      <c r="D67" s="487" t="s">
        <v>303</v>
      </c>
      <c r="E67" s="488"/>
      <c r="F67" s="488"/>
      <c r="G67" s="489"/>
      <c r="H67" s="384" t="str">
        <f>+別紙!AA13</f>
        <v>0</v>
      </c>
      <c r="I67" s="241" t="s">
        <v>4</v>
      </c>
      <c r="J67" s="487" t="s">
        <v>387</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61" t="s">
        <v>408</v>
      </c>
      <c r="D70" s="462"/>
      <c r="E70" s="462"/>
      <c r="F70" s="462"/>
      <c r="G70" s="462"/>
      <c r="H70" s="462"/>
      <c r="I70" s="462"/>
      <c r="J70" s="462"/>
      <c r="K70" s="462"/>
      <c r="L70" s="462"/>
      <c r="M70" s="462"/>
      <c r="N70" s="462"/>
      <c r="O70" s="462"/>
    </row>
    <row r="71" spans="1:22" ht="13.5" x14ac:dyDescent="0.15">
      <c r="C71" s="224" t="s">
        <v>239</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439</v>
      </c>
      <c r="E73" s="485"/>
      <c r="F73" s="485"/>
      <c r="G73" s="485"/>
      <c r="H73" s="485"/>
      <c r="I73" s="485"/>
      <c r="J73" s="485"/>
      <c r="K73" s="485"/>
      <c r="L73" s="485"/>
      <c r="M73" s="485"/>
      <c r="N73" s="485"/>
      <c r="O73" s="486"/>
    </row>
    <row r="74" spans="1:22" ht="15" customHeight="1" x14ac:dyDescent="0.15">
      <c r="C74" s="182">
        <v>2</v>
      </c>
      <c r="D74" s="485" t="s">
        <v>361</v>
      </c>
      <c r="E74" s="485"/>
      <c r="F74" s="485"/>
      <c r="G74" s="485"/>
      <c r="H74" s="485"/>
      <c r="I74" s="485"/>
      <c r="J74" s="485"/>
      <c r="K74" s="485"/>
      <c r="L74" s="485"/>
      <c r="M74" s="485"/>
      <c r="N74" s="485"/>
      <c r="O74" s="486"/>
    </row>
    <row r="75" spans="1:22" ht="15" customHeight="1" x14ac:dyDescent="0.15">
      <c r="C75" s="182"/>
      <c r="D75" s="485" t="s">
        <v>362</v>
      </c>
      <c r="E75" s="485"/>
      <c r="F75" s="485"/>
      <c r="G75" s="485"/>
      <c r="H75" s="485"/>
      <c r="I75" s="485"/>
      <c r="J75" s="485"/>
      <c r="K75" s="485"/>
      <c r="L75" s="485"/>
      <c r="M75" s="485"/>
      <c r="N75" s="485"/>
      <c r="O75" s="486"/>
    </row>
    <row r="76" spans="1:22" ht="41.25" customHeight="1" x14ac:dyDescent="0.15">
      <c r="C76" s="182"/>
      <c r="D76" s="485" t="s">
        <v>378</v>
      </c>
      <c r="E76" s="485"/>
      <c r="F76" s="485"/>
      <c r="G76" s="485"/>
      <c r="H76" s="485"/>
      <c r="I76" s="485"/>
      <c r="J76" s="485"/>
      <c r="K76" s="485"/>
      <c r="L76" s="485"/>
      <c r="M76" s="485"/>
      <c r="N76" s="485"/>
      <c r="O76" s="486"/>
    </row>
    <row r="77" spans="1:22" ht="28.15" customHeight="1" x14ac:dyDescent="0.15">
      <c r="A77" s="21"/>
      <c r="B77" s="21"/>
      <c r="C77" s="182">
        <v>3</v>
      </c>
      <c r="D77" s="485" t="s">
        <v>441</v>
      </c>
      <c r="E77" s="485"/>
      <c r="F77" s="485"/>
      <c r="G77" s="485"/>
      <c r="H77" s="485"/>
      <c r="I77" s="485"/>
      <c r="J77" s="485"/>
      <c r="K77" s="485"/>
      <c r="L77" s="485"/>
      <c r="M77" s="485"/>
      <c r="N77" s="485"/>
      <c r="O77" s="486"/>
    </row>
    <row r="78" spans="1:22" ht="28.15" customHeight="1" x14ac:dyDescent="0.15">
      <c r="A78" s="21"/>
      <c r="B78" s="21"/>
      <c r="C78" s="182">
        <v>4</v>
      </c>
      <c r="D78" s="485" t="s">
        <v>440</v>
      </c>
      <c r="E78" s="485"/>
      <c r="F78" s="485"/>
      <c r="G78" s="485"/>
      <c r="H78" s="485"/>
      <c r="I78" s="485"/>
      <c r="J78" s="485"/>
      <c r="K78" s="485"/>
      <c r="L78" s="485"/>
      <c r="M78" s="485"/>
      <c r="N78" s="485"/>
      <c r="O78" s="486"/>
    </row>
    <row r="79" spans="1:22" ht="15" customHeight="1" x14ac:dyDescent="0.15">
      <c r="A79" s="21"/>
      <c r="B79" s="21"/>
      <c r="C79" s="182"/>
      <c r="D79" s="183" t="s">
        <v>411</v>
      </c>
      <c r="E79" s="485" t="s">
        <v>311</v>
      </c>
      <c r="F79" s="485"/>
      <c r="G79" s="485"/>
      <c r="H79" s="485"/>
      <c r="I79" s="485"/>
      <c r="J79" s="485"/>
      <c r="K79" s="485"/>
      <c r="L79" s="485"/>
      <c r="M79" s="485"/>
      <c r="N79" s="485"/>
      <c r="O79" s="486"/>
    </row>
    <row r="80" spans="1:22" ht="15" customHeight="1" x14ac:dyDescent="0.15">
      <c r="A80" s="21"/>
      <c r="B80" s="21"/>
      <c r="C80" s="182"/>
      <c r="D80" s="183" t="s">
        <v>412</v>
      </c>
      <c r="E80" s="485" t="s">
        <v>419</v>
      </c>
      <c r="F80" s="485"/>
      <c r="G80" s="485"/>
      <c r="H80" s="485"/>
      <c r="I80" s="485"/>
      <c r="J80" s="485"/>
      <c r="K80" s="485"/>
      <c r="L80" s="485"/>
      <c r="M80" s="485"/>
      <c r="N80" s="485"/>
      <c r="O80" s="486"/>
      <c r="Q80" s="261" t="s">
        <v>40</v>
      </c>
      <c r="U80"/>
      <c r="V80"/>
    </row>
    <row r="81" spans="1:28" ht="15" customHeight="1" x14ac:dyDescent="0.15">
      <c r="A81" s="21"/>
      <c r="B81" s="21"/>
      <c r="C81" s="182"/>
      <c r="D81" s="183" t="s">
        <v>413</v>
      </c>
      <c r="E81" s="485" t="s">
        <v>420</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414</v>
      </c>
      <c r="E82" s="485" t="s">
        <v>421</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415</v>
      </c>
      <c r="E83" s="485" t="s">
        <v>422</v>
      </c>
      <c r="F83" s="485"/>
      <c r="G83" s="485"/>
      <c r="H83" s="485"/>
      <c r="I83" s="485"/>
      <c r="J83" s="485"/>
      <c r="K83" s="485"/>
      <c r="L83" s="485"/>
      <c r="M83" s="485"/>
      <c r="N83" s="485"/>
      <c r="O83" s="486"/>
      <c r="Q83" s="261" t="s">
        <v>44</v>
      </c>
      <c r="T83" s="2"/>
      <c r="U83" s="2"/>
    </row>
    <row r="84" spans="1:28" ht="15" customHeight="1" x14ac:dyDescent="0.15">
      <c r="A84" s="21"/>
      <c r="B84" s="21"/>
      <c r="C84" s="182"/>
      <c r="D84" s="183" t="s">
        <v>416</v>
      </c>
      <c r="E84" s="485" t="s">
        <v>312</v>
      </c>
      <c r="F84" s="485"/>
      <c r="G84" s="485"/>
      <c r="H84" s="485"/>
      <c r="I84" s="485"/>
      <c r="J84" s="485"/>
      <c r="K84" s="485"/>
      <c r="L84" s="485"/>
      <c r="M84" s="485"/>
      <c r="N84" s="485"/>
      <c r="O84" s="486"/>
      <c r="Q84" s="261" t="s">
        <v>43</v>
      </c>
      <c r="T84" s="2"/>
      <c r="U84" s="2"/>
    </row>
    <row r="85" spans="1:28" ht="15" customHeight="1" x14ac:dyDescent="0.15">
      <c r="A85" s="21"/>
      <c r="B85" s="21"/>
      <c r="C85" s="182"/>
      <c r="D85" s="183" t="s">
        <v>417</v>
      </c>
      <c r="E85" s="485" t="s">
        <v>423</v>
      </c>
      <c r="F85" s="485"/>
      <c r="G85" s="485"/>
      <c r="H85" s="485"/>
      <c r="I85" s="485"/>
      <c r="J85" s="485"/>
      <c r="K85" s="485"/>
      <c r="L85" s="485"/>
      <c r="M85" s="485"/>
      <c r="N85" s="485"/>
      <c r="O85" s="486"/>
      <c r="R85" s="38"/>
      <c r="T85" s="2"/>
      <c r="U85" s="2"/>
    </row>
    <row r="86" spans="1:28" ht="15" customHeight="1" x14ac:dyDescent="0.15">
      <c r="A86" s="21"/>
      <c r="B86" s="21"/>
      <c r="C86" s="182"/>
      <c r="D86" s="183" t="s">
        <v>409</v>
      </c>
      <c r="E86" s="485" t="s">
        <v>424</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418</v>
      </c>
      <c r="E87" s="485" t="s">
        <v>425</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410</v>
      </c>
      <c r="E88" s="485" t="s">
        <v>313</v>
      </c>
      <c r="F88" s="485"/>
      <c r="G88" s="485"/>
      <c r="H88" s="485"/>
      <c r="I88" s="485"/>
      <c r="J88" s="485"/>
      <c r="K88" s="485"/>
      <c r="L88" s="485"/>
      <c r="M88" s="485"/>
      <c r="N88" s="485"/>
      <c r="O88" s="486"/>
      <c r="Q88" s="3"/>
      <c r="R88" s="3"/>
      <c r="S88" s="3"/>
      <c r="T88" s="3"/>
      <c r="U88" s="3"/>
      <c r="V88" s="3"/>
      <c r="W88" s="3"/>
      <c r="X88" s="3"/>
      <c r="Y88" s="3"/>
      <c r="AA88" s="91"/>
    </row>
    <row r="89" spans="1:28" ht="28.15" customHeight="1" x14ac:dyDescent="0.15">
      <c r="A89" s="21"/>
      <c r="B89" s="21"/>
      <c r="C89" s="182"/>
      <c r="D89" s="183" t="s">
        <v>307</v>
      </c>
      <c r="E89" s="485" t="s">
        <v>406</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308</v>
      </c>
      <c r="E90" s="485" t="s">
        <v>314</v>
      </c>
      <c r="F90" s="485"/>
      <c r="G90" s="485"/>
      <c r="H90" s="485"/>
      <c r="I90" s="485"/>
      <c r="J90" s="485"/>
      <c r="K90" s="485"/>
      <c r="L90" s="485"/>
      <c r="M90" s="485"/>
      <c r="N90" s="485"/>
      <c r="O90" s="486"/>
      <c r="Q90" s="91"/>
      <c r="R90" s="3"/>
      <c r="S90" s="3"/>
      <c r="T90" s="3"/>
      <c r="U90" s="3"/>
      <c r="V90" s="3"/>
      <c r="W90" s="3"/>
      <c r="X90" s="3"/>
      <c r="Y90" s="3"/>
      <c r="AA90" s="91"/>
      <c r="AB90" s="237"/>
    </row>
    <row r="91" spans="1:28" ht="28.15" customHeight="1" x14ac:dyDescent="0.15">
      <c r="A91" s="21"/>
      <c r="B91" s="21"/>
      <c r="C91" s="182"/>
      <c r="D91" s="183" t="s">
        <v>309</v>
      </c>
      <c r="E91" s="485" t="s">
        <v>407</v>
      </c>
      <c r="F91" s="485"/>
      <c r="G91" s="485"/>
      <c r="H91" s="485"/>
      <c r="I91" s="485"/>
      <c r="J91" s="485"/>
      <c r="K91" s="485"/>
      <c r="L91" s="485"/>
      <c r="M91" s="485"/>
      <c r="N91" s="485"/>
      <c r="O91" s="486"/>
      <c r="Q91" s="3"/>
      <c r="R91" s="3"/>
      <c r="S91" s="3"/>
      <c r="T91" s="3"/>
      <c r="U91" s="91"/>
      <c r="V91" s="3"/>
      <c r="W91" s="3"/>
      <c r="X91" s="3"/>
      <c r="Y91" s="3"/>
      <c r="Z91" s="3"/>
      <c r="AA91" s="91"/>
    </row>
    <row r="92" spans="1:28" ht="28.15" customHeight="1" x14ac:dyDescent="0.15">
      <c r="A92" s="21"/>
      <c r="B92" s="21"/>
      <c r="C92" s="182"/>
      <c r="D92" s="183" t="s">
        <v>310</v>
      </c>
      <c r="E92" s="485" t="s">
        <v>315</v>
      </c>
      <c r="F92" s="485"/>
      <c r="G92" s="485"/>
      <c r="H92" s="485"/>
      <c r="I92" s="485"/>
      <c r="J92" s="485"/>
      <c r="K92" s="485"/>
      <c r="L92" s="485"/>
      <c r="M92" s="485"/>
      <c r="N92" s="485"/>
      <c r="O92" s="486"/>
      <c r="Q92" s="3"/>
      <c r="R92" s="3"/>
      <c r="S92" s="3"/>
      <c r="T92" s="3"/>
      <c r="U92" s="3"/>
      <c r="V92" s="3"/>
      <c r="W92" s="3"/>
      <c r="X92" s="3"/>
      <c r="Y92" s="3"/>
      <c r="Z92" s="3"/>
      <c r="AA92" s="3"/>
    </row>
    <row r="93" spans="1:28" ht="28.15" customHeight="1" x14ac:dyDescent="0.15">
      <c r="A93" s="21"/>
      <c r="B93" s="21"/>
      <c r="C93" s="182">
        <v>5</v>
      </c>
      <c r="D93" s="485" t="s">
        <v>385</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384</v>
      </c>
      <c r="E94" s="485"/>
      <c r="F94" s="485"/>
      <c r="G94" s="485"/>
      <c r="H94" s="485"/>
      <c r="I94" s="485"/>
      <c r="J94" s="485"/>
      <c r="K94" s="485"/>
      <c r="L94" s="485"/>
      <c r="M94" s="485"/>
      <c r="N94" s="485"/>
      <c r="O94" s="486"/>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335</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360</v>
      </c>
    </row>
    <row r="139" spans="17:17" ht="13.5" x14ac:dyDescent="0.15">
      <c r="Q139" s="263" t="s">
        <v>358</v>
      </c>
    </row>
    <row r="140" spans="17:17" ht="13.5" x14ac:dyDescent="0.15">
      <c r="Q140" s="263" t="s">
        <v>359</v>
      </c>
    </row>
    <row r="141" spans="17:17" x14ac:dyDescent="0.15">
      <c r="Q141" s="261"/>
    </row>
    <row r="142" spans="17:17" ht="13.5" x14ac:dyDescent="0.15">
      <c r="Q142" s="262" t="s">
        <v>156</v>
      </c>
    </row>
    <row r="143" spans="17:17" x14ac:dyDescent="0.15">
      <c r="Q143" s="261" t="s">
        <v>154</v>
      </c>
    </row>
    <row r="144" spans="17:17" x14ac:dyDescent="0.15">
      <c r="Q144" s="21" t="s">
        <v>155</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5"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209</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A5"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210</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topLeftCell="A9"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211</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topLeftCell="A5"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212</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1" zoomScaleNormal="100" workbookViewId="0">
      <selection activeCell="D29" sqref="D29:F2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2" zoomScaleNormal="100" workbookViewId="0">
      <selection activeCell="AA29" sqref="AA29:AE2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15.6</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700</v>
      </c>
      <c r="E24" s="558"/>
      <c r="F24" s="558"/>
      <c r="G24" s="195" t="s">
        <v>197</v>
      </c>
      <c r="H24" s="547">
        <f>+F12</f>
        <v>15.6</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15.6</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15.6</v>
      </c>
      <c r="Q27" s="607"/>
      <c r="R27" s="607"/>
      <c r="S27" s="607"/>
      <c r="T27" s="44" t="s">
        <v>38</v>
      </c>
      <c r="U27" s="64"/>
      <c r="V27" s="64"/>
      <c r="Y27" s="62" t="s">
        <v>39</v>
      </c>
      <c r="Z27" s="65"/>
      <c r="AH27" s="53"/>
      <c r="AI27" s="53"/>
      <c r="AJ27" s="53"/>
      <c r="AK27" s="53"/>
      <c r="AL27" s="577">
        <f>+AH18+P27</f>
        <v>15.6</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v>15.6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700</v>
      </c>
      <c r="E29" s="558"/>
      <c r="F29" s="558"/>
      <c r="G29" s="195" t="s">
        <v>197</v>
      </c>
      <c r="H29" s="547">
        <f>+AL27</f>
        <v>15.6</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15.6</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15.6</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7"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6" zoomScaleNormal="100" workbookViewId="0">
      <selection activeCell="AU34" sqref="AU3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10758.9</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10758.9</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10758.9</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10758.9</v>
      </c>
      <c r="Q27" s="607"/>
      <c r="R27" s="607"/>
      <c r="S27" s="607"/>
      <c r="T27" s="44" t="s">
        <v>38</v>
      </c>
      <c r="U27" s="64"/>
      <c r="V27" s="64"/>
      <c r="Y27" s="62" t="s">
        <v>39</v>
      </c>
      <c r="Z27" s="65"/>
      <c r="AH27" s="53"/>
      <c r="AI27" s="53"/>
      <c r="AJ27" s="53"/>
      <c r="AK27" s="53"/>
      <c r="AL27" s="577">
        <f>+AH18+P27</f>
        <v>10758.9</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v>10758.9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10758.9</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21.7</v>
      </c>
      <c r="I30" s="548"/>
      <c r="J30" s="195" t="s">
        <v>197</v>
      </c>
      <c r="M30" s="556"/>
      <c r="P30" s="56"/>
      <c r="R30" s="561">
        <f>+ROUND(AA28,1)+ROUND(AA29,1)+ROUND(AA30,1)</f>
        <v>10758.9</v>
      </c>
      <c r="S30" s="607"/>
      <c r="T30" s="607"/>
      <c r="U30" s="607"/>
      <c r="V30" s="44" t="s">
        <v>16</v>
      </c>
      <c r="Y30" s="562" t="s">
        <v>185</v>
      </c>
      <c r="Z30" s="563"/>
      <c r="AA30" s="603"/>
      <c r="AB30" s="604"/>
      <c r="AC30" s="604"/>
      <c r="AD30" s="604"/>
      <c r="AE30" s="604"/>
      <c r="AF30" s="44" t="s">
        <v>13</v>
      </c>
      <c r="AL30" s="580">
        <v>21.7</v>
      </c>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10758.9</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topLeftCell="A8"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217</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topLeftCell="A8"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218</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1"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282</v>
      </c>
    </row>
    <row r="2" spans="2:49" ht="12" customHeight="1" thickBot="1" x14ac:dyDescent="0.2">
      <c r="B2" s="536" t="s">
        <v>272</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327</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f>+表紙!O28</f>
        <v>0</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千代田建設株式会社</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442</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619" t="s">
        <v>89</v>
      </c>
      <c r="C7" s="620"/>
      <c r="D7" s="589" t="s">
        <v>328</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2"/>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255</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426</v>
      </c>
      <c r="G14" s="602" t="s">
        <v>23</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2"/>
    </row>
    <row r="15" spans="2:49" ht="24.75" customHeight="1" thickBot="1" x14ac:dyDescent="0.2">
      <c r="F15" s="579"/>
      <c r="G15" s="558"/>
      <c r="H15" s="558"/>
      <c r="I15" s="44" t="s">
        <v>255</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449</v>
      </c>
    </row>
    <row r="20" spans="2:49" ht="27" customHeight="1" thickTop="1" thickBot="1" x14ac:dyDescent="0.2">
      <c r="K20" s="56"/>
      <c r="L20" s="53"/>
      <c r="M20" s="556"/>
      <c r="N20" s="56"/>
      <c r="P20" s="45" t="s">
        <v>48</v>
      </c>
      <c r="Q20" s="551" t="s">
        <v>276</v>
      </c>
      <c r="R20" s="551"/>
      <c r="S20" s="551"/>
      <c r="T20" s="552"/>
      <c r="U20" s="133"/>
      <c r="V20" s="249"/>
      <c r="W20" s="251"/>
      <c r="X20" s="252"/>
      <c r="Y20" s="136" t="s">
        <v>25</v>
      </c>
      <c r="Z20" s="551" t="s">
        <v>277</v>
      </c>
      <c r="AA20" s="551"/>
      <c r="AB20" s="552"/>
      <c r="AC20" s="53"/>
      <c r="AD20" s="53"/>
      <c r="AE20" s="556"/>
      <c r="AG20" s="53"/>
      <c r="AH20" s="53"/>
      <c r="AI20" s="56"/>
      <c r="AJ20" s="53"/>
      <c r="AK20" s="53"/>
      <c r="AL20" s="147"/>
      <c r="AM20" s="56"/>
      <c r="AN20" s="256"/>
      <c r="AO20" s="553" t="s">
        <v>253</v>
      </c>
      <c r="AP20" s="554"/>
      <c r="AQ20" s="191"/>
      <c r="AR20" s="53"/>
      <c r="AS20" s="58"/>
      <c r="AT20" s="58"/>
      <c r="AW20" s="529"/>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2"/>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178</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2"/>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181</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2"/>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183</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A7"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6"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31.2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189</v>
      </c>
      <c r="AT23" s="551" t="s">
        <v>190</v>
      </c>
      <c r="AU23" s="551"/>
      <c r="AV23" s="552"/>
      <c r="AW23" s="413"/>
    </row>
    <row r="24" spans="2:49" ht="27" customHeight="1" thickBot="1" x14ac:dyDescent="0.2">
      <c r="B24" s="534" t="s">
        <v>199</v>
      </c>
      <c r="C24" s="535"/>
      <c r="D24" s="558">
        <v>3500</v>
      </c>
      <c r="E24" s="558"/>
      <c r="F24" s="558"/>
      <c r="G24" s="195" t="s">
        <v>197</v>
      </c>
      <c r="H24" s="547">
        <f>+F12</f>
        <v>31.2</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31.2</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31.2</v>
      </c>
      <c r="Q27" s="607"/>
      <c r="R27" s="607"/>
      <c r="S27" s="607"/>
      <c r="T27" s="44" t="s">
        <v>38</v>
      </c>
      <c r="U27" s="64"/>
      <c r="V27" s="64"/>
      <c r="Y27" s="62" t="s">
        <v>39</v>
      </c>
      <c r="Z27" s="65"/>
      <c r="AH27" s="53"/>
      <c r="AI27" s="53"/>
      <c r="AJ27" s="53"/>
      <c r="AK27" s="53"/>
      <c r="AL27" s="577">
        <f>+AH18+P27</f>
        <v>31.2</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v>31.2</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3500</v>
      </c>
      <c r="E29" s="558"/>
      <c r="F29" s="558"/>
      <c r="G29" s="195" t="s">
        <v>197</v>
      </c>
      <c r="H29" s="547">
        <f>+AL27</f>
        <v>31.2</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14</v>
      </c>
      <c r="I30" s="548"/>
      <c r="J30" s="195" t="s">
        <v>197</v>
      </c>
      <c r="M30" s="556"/>
      <c r="P30" s="56"/>
      <c r="R30" s="561">
        <f>+ROUND(AA28,1)+ROUND(AA29,1)+ROUND(AA30,1)</f>
        <v>31.2</v>
      </c>
      <c r="S30" s="607"/>
      <c r="T30" s="607"/>
      <c r="U30" s="607"/>
      <c r="V30" s="44" t="s">
        <v>16</v>
      </c>
      <c r="Y30" s="562" t="s">
        <v>185</v>
      </c>
      <c r="Z30" s="563"/>
      <c r="AA30" s="603"/>
      <c r="AB30" s="604"/>
      <c r="AC30" s="604"/>
      <c r="AD30" s="604"/>
      <c r="AE30" s="604"/>
      <c r="AF30" s="44" t="s">
        <v>13</v>
      </c>
      <c r="AL30" s="580">
        <v>14</v>
      </c>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31.2</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35"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338</v>
      </c>
      <c r="D1" s="19"/>
      <c r="E1" s="19"/>
    </row>
    <row r="2" spans="2:27" ht="23.25" customHeight="1" x14ac:dyDescent="0.15">
      <c r="E2" s="275" t="s">
        <v>339</v>
      </c>
    </row>
    <row r="3" spans="2:27" ht="14.1" customHeight="1" thickBot="1" x14ac:dyDescent="0.2">
      <c r="B3" s="651" t="s">
        <v>272</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326</v>
      </c>
      <c r="Z4" s="112" t="s">
        <v>112</v>
      </c>
      <c r="AA4" s="113" t="s">
        <v>113</v>
      </c>
    </row>
    <row r="5" spans="2:27" ht="14.1" customHeight="1" thickBot="1" x14ac:dyDescent="0.2">
      <c r="C5" s="110"/>
      <c r="D5" s="110"/>
      <c r="E5" s="110"/>
      <c r="F5" s="110"/>
      <c r="G5" s="110"/>
      <c r="H5" s="110"/>
      <c r="I5" s="110"/>
      <c r="J5" s="110"/>
      <c r="K5" s="110"/>
      <c r="Y5" s="656"/>
      <c r="Z5" s="114" t="str">
        <f>+表紙!N28</f>
        <v>○</v>
      </c>
      <c r="AA5" s="114">
        <f>+表紙!O28</f>
        <v>0</v>
      </c>
    </row>
    <row r="6" spans="2:27" ht="15" customHeight="1" thickBot="1" x14ac:dyDescent="0.2">
      <c r="B6" s="165" t="s">
        <v>99</v>
      </c>
      <c r="C6" s="165"/>
      <c r="D6" s="165"/>
      <c r="E6" s="165"/>
      <c r="F6" s="165"/>
      <c r="G6" s="165"/>
      <c r="H6" s="165"/>
      <c r="I6" s="165"/>
      <c r="J6" s="165"/>
      <c r="K6" s="165"/>
      <c r="L6" s="87"/>
      <c r="M6" s="652"/>
      <c r="N6" s="652"/>
      <c r="O6" s="87" t="s">
        <v>97</v>
      </c>
      <c r="P6" s="657" t="str">
        <f>+表紙!F47</f>
        <v>千代田建設株式会社</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332</v>
      </c>
      <c r="H8" s="13" t="s">
        <v>245</v>
      </c>
      <c r="I8" s="13" t="s">
        <v>246</v>
      </c>
      <c r="J8" s="13" t="s">
        <v>247</v>
      </c>
      <c r="K8" s="13" t="s">
        <v>248</v>
      </c>
      <c r="L8" s="13" t="s">
        <v>382</v>
      </c>
      <c r="M8" s="13" t="s">
        <v>249</v>
      </c>
      <c r="N8" s="13" t="s">
        <v>250</v>
      </c>
      <c r="O8" s="13" t="s">
        <v>251</v>
      </c>
      <c r="P8" s="405" t="s">
        <v>388</v>
      </c>
      <c r="Q8" s="406" t="s">
        <v>381</v>
      </c>
      <c r="R8" s="13" t="s">
        <v>83</v>
      </c>
      <c r="S8" s="13" t="s">
        <v>85</v>
      </c>
      <c r="T8" s="212" t="s">
        <v>267</v>
      </c>
      <c r="U8" s="13" t="s">
        <v>86</v>
      </c>
      <c r="V8" s="13" t="s">
        <v>84</v>
      </c>
      <c r="W8" s="13" t="s">
        <v>380</v>
      </c>
      <c r="X8" s="13" t="s">
        <v>379</v>
      </c>
      <c r="Y8" s="13" t="s">
        <v>87</v>
      </c>
      <c r="Z8" s="407" t="s">
        <v>383</v>
      </c>
      <c r="AA8" s="14" t="s">
        <v>62</v>
      </c>
    </row>
    <row r="9" spans="2:27" ht="24" customHeight="1" thickTop="1" x14ac:dyDescent="0.15">
      <c r="B9" s="166"/>
      <c r="C9" s="653" t="s">
        <v>231</v>
      </c>
      <c r="D9" s="653"/>
      <c r="E9" s="653"/>
      <c r="F9" s="654"/>
      <c r="G9" s="320">
        <f>IF(OR(ｱ.燃え殻!D24&gt;0,ｱ.燃え殻!D24&lt;0),ｱ.燃え殻!D24,IF(G$19&gt;0,"0",0))</f>
        <v>0</v>
      </c>
      <c r="H9" s="320">
        <f>IF(OR(ｲ.汚泥!D24&gt;0,ｲ.汚泥!D24&lt;0),ｲ.汚泥!D24,IF(H$19&gt;0,"0",0))</f>
        <v>100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8</v>
      </c>
      <c r="M9" s="320">
        <f>IF(OR(ｷ.紙くず!D24&gt;0,ｷ.紙くず!D24&lt;0),ｷ.紙くず!D24,IF(M$19&gt;0,"0",0))</f>
        <v>0</v>
      </c>
      <c r="N9" s="320">
        <f>IF(OR(ｸ.木くず!D24&gt;0,ｸ.木くず!D24&lt;0),ｸ.木くず!D24,IF(N$19&gt;0,"0",0))</f>
        <v>20</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700</v>
      </c>
      <c r="U9" s="320">
        <f>IF(OR(ｿ.鉱さい!D24&gt;0,ｿ.鉱さい!D24&lt;0),ｿ.鉱さい!D24,IF(U$19&gt;0,"0",0))</f>
        <v>0</v>
      </c>
      <c r="V9" s="320" t="str">
        <f>IF(OR(ﾀ.がれき類!D24&gt;0,ﾀ.がれき類!D24&lt;0),ﾀ.がれき類!D24,IF(V$19&gt;0,"0",0))</f>
        <v>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3500</v>
      </c>
      <c r="AA9" s="322">
        <f>IF(SUM(G9:Z9)&gt;0,SUM(G9:Z9),IF(AA$19&gt;0,"0",0))</f>
        <v>4328</v>
      </c>
    </row>
    <row r="10" spans="2:27" ht="24" customHeight="1" x14ac:dyDescent="0.15">
      <c r="B10" s="169" t="s">
        <v>351</v>
      </c>
      <c r="C10" s="660" t="s">
        <v>319</v>
      </c>
      <c r="D10" s="660"/>
      <c r="E10" s="660"/>
      <c r="F10" s="661"/>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352</v>
      </c>
      <c r="C11" s="662" t="s">
        <v>320</v>
      </c>
      <c r="D11" s="662"/>
      <c r="E11" s="662"/>
      <c r="F11" s="663"/>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321</v>
      </c>
      <c r="D12" s="662"/>
      <c r="E12" s="662"/>
      <c r="F12" s="663"/>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227</v>
      </c>
      <c r="C13" s="664" t="s">
        <v>322</v>
      </c>
      <c r="D13" s="665"/>
      <c r="E13" s="665"/>
      <c r="F13" s="666"/>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228</v>
      </c>
      <c r="C14" s="662" t="s">
        <v>240</v>
      </c>
      <c r="D14" s="662"/>
      <c r="E14" s="662"/>
      <c r="F14" s="663"/>
      <c r="G14" s="326">
        <f>IF(OR(ｱ.燃え殻!D29&gt;0,ｱ.燃え殻!D29&lt;0),ｱ.燃え殻!D29,IF(G$19&gt;0,"0",0))</f>
        <v>0</v>
      </c>
      <c r="H14" s="326">
        <f>IF(OR(ｲ.汚泥!D29&gt;0,ｲ.汚泥!D29&lt;0),ｲ.汚泥!D29,IF(H$19&gt;0,"0",0))</f>
        <v>100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8</v>
      </c>
      <c r="M14" s="326">
        <f>IF(OR(ｷ.紙くず!D29&gt;0,ｷ.紙くず!D29&lt;0),ｷ.紙くず!D29,IF(M$19&gt;0,"0",0))</f>
        <v>0</v>
      </c>
      <c r="N14" s="326">
        <f>IF(OR(ｸ.木くず!D29&gt;0,ｸ.木くず!D29&lt;0),ｸ.木くず!D29,IF(N$19&gt;0,"0",0))</f>
        <v>20</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700</v>
      </c>
      <c r="U14" s="326">
        <f>IF(OR(ｿ.鉱さい!D29&gt;0,ｿ.鉱さい!D29&lt;0),ｿ.鉱さい!D29,IF(U$19&gt;0,"0",0))</f>
        <v>0</v>
      </c>
      <c r="V14" s="326" t="str">
        <f>IF(OR(ﾀ.がれき類!D29&gt;0,ﾀ.がれき類!D29&lt;0),ﾀ.がれき類!D29,IF(V$19&gt;0,"0",0))</f>
        <v>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3500</v>
      </c>
      <c r="AA14" s="328">
        <f t="shared" si="0"/>
        <v>4328</v>
      </c>
    </row>
    <row r="15" spans="2:27" ht="24" customHeight="1" x14ac:dyDescent="0.15">
      <c r="B15" s="169" t="s">
        <v>243</v>
      </c>
      <c r="C15" s="662" t="s">
        <v>241</v>
      </c>
      <c r="D15" s="662"/>
      <c r="E15" s="662"/>
      <c r="F15" s="663"/>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t="str">
        <f>IF(OR(ｶ.廃ﾌﾟﾗ類!D30&gt;0,ｶ.廃ﾌﾟﾗ類!D30&lt;0),ｶ.廃ﾌﾟﾗ類!D30,IF(L$19&gt;0,"0",0))</f>
        <v>0</v>
      </c>
      <c r="M15" s="326">
        <f>IF(OR(ｷ.紙くず!D30&gt;0,ｷ.紙くず!D30&lt;0),ｷ.紙くず!D30,IF(M$19&gt;0,"0",0))</f>
        <v>0</v>
      </c>
      <c r="N15" s="326" t="str">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t="str">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t="str">
        <f>IF(OR(ﾄ.混合廃棄物その他!D30&gt;0,ﾄ.混合廃棄物その他!D30&lt;0),ﾄ.混合廃棄物その他!D30,IF(Z$19&gt;0,"0",0))</f>
        <v>0</v>
      </c>
      <c r="AA15" s="328" t="str">
        <f t="shared" si="0"/>
        <v>0</v>
      </c>
    </row>
    <row r="16" spans="2:27" ht="24" customHeight="1" x14ac:dyDescent="0.15">
      <c r="B16" s="169" t="s">
        <v>244</v>
      </c>
      <c r="C16" s="662" t="s">
        <v>242</v>
      </c>
      <c r="D16" s="662"/>
      <c r="E16" s="662"/>
      <c r="F16" s="663"/>
      <c r="G16" s="326">
        <f>IF(OR(ｱ.燃え殻!D31&gt;0,ｱ.燃え殻!D31&lt;0),ｱ.燃え殻!D31,IF(G$19&gt;0,"0",0))</f>
        <v>0</v>
      </c>
      <c r="H16" s="326" t="str">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t="str">
        <f>IF(OR(ｶ.廃ﾌﾟﾗ類!D31&gt;0,ｶ.廃ﾌﾟﾗ類!D31&lt;0),ｶ.廃ﾌﾟﾗ類!D31,IF(L$19&gt;0,"0",0))</f>
        <v>0</v>
      </c>
      <c r="M16" s="326">
        <f>IF(OR(ｷ.紙くず!D31&gt;0,ｷ.紙くず!D31&lt;0),ｷ.紙くず!D31,IF(M$19&gt;0,"0",0))</f>
        <v>0</v>
      </c>
      <c r="N16" s="326" t="str">
        <f>IF(OR(ｸ.木くず!D31&gt;0,ｸ.木くず!D31&lt;0),ｸ.木くず!D31,IF(N$19&gt;0,"0",0))</f>
        <v>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t="str">
        <f>IF(OR(ｾ.ｶﾞﾗｽ･ｺﾝｸﾘ･陶磁器くず!D31&gt;0,ｾ.ｶﾞﾗｽ･ｺﾝｸﾘ･陶磁器くず!D31&lt;0),ｾ.ｶﾞﾗｽ･ｺﾝｸﾘ･陶磁器くず!D31,IF(T$19&gt;0,"0",0))</f>
        <v>0</v>
      </c>
      <c r="U16" s="326">
        <f>IF(OR(ｿ.鉱さい!D31&gt;0,ｿ.鉱さい!D31&lt;0),ｿ.鉱さい!D31,IF(U$19&gt;0,"0",0))</f>
        <v>0</v>
      </c>
      <c r="V16" s="326" t="str">
        <f>IF(OR(ﾀ.がれき類!D31&gt;0,ﾀ.がれき類!D31&lt;0),ﾀ.がれき類!D31,IF(V$19&gt;0,"0",0))</f>
        <v>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t="str">
        <f>IF(OR(ﾄ.混合廃棄物その他!D31&gt;0,ﾄ.混合廃棄物その他!D31&lt;0),ﾄ.混合廃棄物その他!D31,IF(Z$19&gt;0,"0",0))</f>
        <v>0</v>
      </c>
      <c r="AA16" s="328" t="str">
        <f t="shared" si="0"/>
        <v>0</v>
      </c>
    </row>
    <row r="17" spans="2:27" ht="24" customHeight="1" x14ac:dyDescent="0.15">
      <c r="B17" s="169"/>
      <c r="C17" s="662" t="s">
        <v>427</v>
      </c>
      <c r="D17" s="662"/>
      <c r="E17" s="662"/>
      <c r="F17" s="663"/>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268</v>
      </c>
      <c r="D18" s="658" t="s">
        <v>387</v>
      </c>
      <c r="E18" s="658"/>
      <c r="F18" s="659"/>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333</v>
      </c>
      <c r="D19" s="671" t="s">
        <v>334</v>
      </c>
      <c r="E19" s="671"/>
      <c r="F19" s="672"/>
      <c r="G19" s="332">
        <f t="shared" ref="G19:Z19" si="1">+G37+G25+G23+G22+G21-G20</f>
        <v>0</v>
      </c>
      <c r="H19" s="332">
        <f t="shared" si="1"/>
        <v>104.6</v>
      </c>
      <c r="I19" s="332">
        <f t="shared" si="1"/>
        <v>0</v>
      </c>
      <c r="J19" s="332">
        <f t="shared" si="1"/>
        <v>0</v>
      </c>
      <c r="K19" s="332">
        <f t="shared" si="1"/>
        <v>0</v>
      </c>
      <c r="L19" s="332">
        <f t="shared" si="1"/>
        <v>21.2</v>
      </c>
      <c r="M19" s="332">
        <f t="shared" si="1"/>
        <v>0</v>
      </c>
      <c r="N19" s="332">
        <f t="shared" si="1"/>
        <v>2.5</v>
      </c>
      <c r="O19" s="332">
        <f t="shared" si="1"/>
        <v>0</v>
      </c>
      <c r="P19" s="332">
        <f t="shared" si="1"/>
        <v>0</v>
      </c>
      <c r="Q19" s="332">
        <f t="shared" si="1"/>
        <v>0</v>
      </c>
      <c r="R19" s="332">
        <f t="shared" si="1"/>
        <v>0</v>
      </c>
      <c r="S19" s="332">
        <f t="shared" si="1"/>
        <v>0</v>
      </c>
      <c r="T19" s="332">
        <f t="shared" si="1"/>
        <v>15.6</v>
      </c>
      <c r="U19" s="332">
        <f t="shared" si="1"/>
        <v>0</v>
      </c>
      <c r="V19" s="332">
        <f t="shared" si="1"/>
        <v>10758.9</v>
      </c>
      <c r="W19" s="332">
        <f t="shared" si="1"/>
        <v>0</v>
      </c>
      <c r="X19" s="332">
        <f t="shared" si="1"/>
        <v>0</v>
      </c>
      <c r="Y19" s="332">
        <f t="shared" si="1"/>
        <v>0</v>
      </c>
      <c r="Z19" s="333">
        <f t="shared" si="1"/>
        <v>31.2</v>
      </c>
      <c r="AA19" s="334">
        <f t="shared" ref="AA19:AA25" si="2">SUM(G19:Z19)</f>
        <v>10934</v>
      </c>
    </row>
    <row r="20" spans="2:27" ht="24" customHeight="1" thickBot="1" x14ac:dyDescent="0.2">
      <c r="B20" s="167"/>
      <c r="C20" s="218" t="s">
        <v>232</v>
      </c>
      <c r="D20" s="673" t="s">
        <v>233</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283</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284</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285</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286</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270</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173</v>
      </c>
      <c r="D26" s="392" t="s">
        <v>21</v>
      </c>
      <c r="E26" s="667" t="s">
        <v>287</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288</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266</v>
      </c>
      <c r="E28" s="386" t="s">
        <v>29</v>
      </c>
      <c r="F28" s="265" t="s">
        <v>337</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289</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351</v>
      </c>
      <c r="C30" s="670"/>
      <c r="D30" s="689"/>
      <c r="E30" s="172" t="s">
        <v>265</v>
      </c>
      <c r="F30" s="387" t="s">
        <v>290</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352</v>
      </c>
      <c r="C31" s="670"/>
      <c r="D31" s="123" t="s">
        <v>177</v>
      </c>
      <c r="E31" s="667" t="s">
        <v>292</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264</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227</v>
      </c>
      <c r="C33" s="124"/>
      <c r="D33" s="209"/>
      <c r="E33" s="204"/>
      <c r="F33" s="202" t="s">
        <v>234</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228</v>
      </c>
      <c r="C34" s="124"/>
      <c r="D34" s="209"/>
      <c r="E34" s="204"/>
      <c r="F34" s="202" t="s">
        <v>260</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229</v>
      </c>
      <c r="C35" s="124"/>
      <c r="D35" s="209"/>
      <c r="E35" s="205"/>
      <c r="F35" s="202" t="s">
        <v>259</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230</v>
      </c>
      <c r="C36" s="214"/>
      <c r="D36" s="215"/>
      <c r="E36" s="216" t="s">
        <v>263</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172</v>
      </c>
      <c r="D37" s="123" t="s">
        <v>178</v>
      </c>
      <c r="E37" s="692" t="s">
        <v>235</v>
      </c>
      <c r="F37" s="693"/>
      <c r="G37" s="368">
        <f t="shared" ref="G37:Z37" si="8">+G38+G42</f>
        <v>0</v>
      </c>
      <c r="H37" s="368">
        <f t="shared" si="8"/>
        <v>104.6</v>
      </c>
      <c r="I37" s="368">
        <f t="shared" si="8"/>
        <v>0</v>
      </c>
      <c r="J37" s="368">
        <f t="shared" si="8"/>
        <v>0</v>
      </c>
      <c r="K37" s="368">
        <f t="shared" si="8"/>
        <v>0</v>
      </c>
      <c r="L37" s="368">
        <f t="shared" si="8"/>
        <v>21.2</v>
      </c>
      <c r="M37" s="368">
        <f t="shared" si="8"/>
        <v>0</v>
      </c>
      <c r="N37" s="368">
        <f t="shared" si="8"/>
        <v>2.5</v>
      </c>
      <c r="O37" s="368">
        <f t="shared" si="8"/>
        <v>0</v>
      </c>
      <c r="P37" s="368">
        <f t="shared" si="8"/>
        <v>0</v>
      </c>
      <c r="Q37" s="368">
        <f t="shared" si="8"/>
        <v>0</v>
      </c>
      <c r="R37" s="368">
        <f t="shared" si="8"/>
        <v>0</v>
      </c>
      <c r="S37" s="368">
        <f t="shared" si="8"/>
        <v>0</v>
      </c>
      <c r="T37" s="368">
        <f t="shared" si="8"/>
        <v>15.6</v>
      </c>
      <c r="U37" s="368">
        <f t="shared" si="8"/>
        <v>0</v>
      </c>
      <c r="V37" s="368">
        <f t="shared" si="8"/>
        <v>10758.9</v>
      </c>
      <c r="W37" s="368">
        <f t="shared" si="8"/>
        <v>0</v>
      </c>
      <c r="X37" s="368">
        <f t="shared" si="8"/>
        <v>0</v>
      </c>
      <c r="Y37" s="368">
        <f t="shared" si="8"/>
        <v>0</v>
      </c>
      <c r="Z37" s="369">
        <f t="shared" si="8"/>
        <v>31.2</v>
      </c>
      <c r="AA37" s="370">
        <f t="shared" si="4"/>
        <v>10934</v>
      </c>
    </row>
    <row r="38" spans="2:27" ht="24" customHeight="1" x14ac:dyDescent="0.15">
      <c r="B38" s="167"/>
      <c r="C38" s="685"/>
      <c r="D38" s="208"/>
      <c r="E38" s="206" t="s">
        <v>261</v>
      </c>
      <c r="F38" s="391"/>
      <c r="G38" s="359">
        <f t="shared" ref="G38:Z38" si="9">SUM(G39:G41)</f>
        <v>0</v>
      </c>
      <c r="H38" s="359">
        <f t="shared" si="9"/>
        <v>104.6</v>
      </c>
      <c r="I38" s="359">
        <f t="shared" si="9"/>
        <v>0</v>
      </c>
      <c r="J38" s="359">
        <f t="shared" si="9"/>
        <v>0</v>
      </c>
      <c r="K38" s="359">
        <f t="shared" si="9"/>
        <v>0</v>
      </c>
      <c r="L38" s="359">
        <f t="shared" si="9"/>
        <v>0</v>
      </c>
      <c r="M38" s="359">
        <f t="shared" si="9"/>
        <v>0</v>
      </c>
      <c r="N38" s="359">
        <f t="shared" si="9"/>
        <v>2.5</v>
      </c>
      <c r="O38" s="359">
        <f t="shared" si="9"/>
        <v>0</v>
      </c>
      <c r="P38" s="359">
        <f t="shared" si="9"/>
        <v>0</v>
      </c>
      <c r="Q38" s="359">
        <f t="shared" si="9"/>
        <v>0</v>
      </c>
      <c r="R38" s="359">
        <f t="shared" si="9"/>
        <v>0</v>
      </c>
      <c r="S38" s="359">
        <f t="shared" si="9"/>
        <v>0</v>
      </c>
      <c r="T38" s="359">
        <f t="shared" si="9"/>
        <v>15.6</v>
      </c>
      <c r="U38" s="359">
        <f t="shared" si="9"/>
        <v>0</v>
      </c>
      <c r="V38" s="359">
        <f t="shared" si="9"/>
        <v>10758.9</v>
      </c>
      <c r="W38" s="359">
        <f t="shared" si="9"/>
        <v>0</v>
      </c>
      <c r="X38" s="359">
        <f t="shared" si="9"/>
        <v>0</v>
      </c>
      <c r="Y38" s="359">
        <f t="shared" si="9"/>
        <v>0</v>
      </c>
      <c r="Z38" s="360">
        <f t="shared" si="9"/>
        <v>31.2</v>
      </c>
      <c r="AA38" s="361">
        <f t="shared" si="4"/>
        <v>10912.800000000001</v>
      </c>
    </row>
    <row r="39" spans="2:27" ht="24" customHeight="1" x14ac:dyDescent="0.15">
      <c r="B39" s="167"/>
      <c r="C39" s="685"/>
      <c r="D39" s="209"/>
      <c r="E39" s="204"/>
      <c r="F39" s="202" t="s">
        <v>234</v>
      </c>
      <c r="G39" s="362">
        <f>+ｱ.燃え殻!$AA$28</f>
        <v>0</v>
      </c>
      <c r="H39" s="362">
        <f>+ｲ.汚泥!$AA$28</f>
        <v>104.6</v>
      </c>
      <c r="I39" s="362">
        <f>+ｳ.廃油!$AA$28</f>
        <v>0</v>
      </c>
      <c r="J39" s="362">
        <f>+ｴ.廃酸!$AA$28</f>
        <v>0</v>
      </c>
      <c r="K39" s="362">
        <f>+ｵ.廃ｱﾙｶﾘ!$AA$28</f>
        <v>0</v>
      </c>
      <c r="L39" s="362">
        <f>+ｶ.廃ﾌﾟﾗ類!$AA$28</f>
        <v>0</v>
      </c>
      <c r="M39" s="362">
        <f>+ｷ.紙くず!$AA$28</f>
        <v>0</v>
      </c>
      <c r="N39" s="362">
        <f>+ｸ.木くず!$AA$28</f>
        <v>2.5</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15.6</v>
      </c>
      <c r="U39" s="362">
        <f>+ｿ.鉱さい!$AA$28</f>
        <v>0</v>
      </c>
      <c r="V39" s="362">
        <f>+ﾀ.がれき類!$AA$28</f>
        <v>10758.9</v>
      </c>
      <c r="W39" s="362">
        <f>+ﾁ.動物のふん尿!$AA$28</f>
        <v>0</v>
      </c>
      <c r="X39" s="362">
        <f>+ﾂ.動物の死体!$AA$28</f>
        <v>0</v>
      </c>
      <c r="Y39" s="362">
        <f>+ﾃ.ばいじん!$AA$28</f>
        <v>0</v>
      </c>
      <c r="Z39" s="363">
        <f>+ﾄ.混合廃棄物その他!$AA$28</f>
        <v>31.2</v>
      </c>
      <c r="AA39" s="364">
        <f t="shared" si="4"/>
        <v>10912.800000000001</v>
      </c>
    </row>
    <row r="40" spans="2:27" ht="24" customHeight="1" x14ac:dyDescent="0.15">
      <c r="B40" s="167"/>
      <c r="C40" s="685"/>
      <c r="D40" s="209"/>
      <c r="E40" s="204"/>
      <c r="F40" s="202" t="s">
        <v>260</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259</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262</v>
      </c>
      <c r="F42" s="391"/>
      <c r="G42" s="365">
        <f>+ｱ.燃え殻!$R$33</f>
        <v>0</v>
      </c>
      <c r="H42" s="365">
        <f>+ｲ.汚泥!$R$33</f>
        <v>0</v>
      </c>
      <c r="I42" s="365">
        <f>+ｳ.廃油!$R$33</f>
        <v>0</v>
      </c>
      <c r="J42" s="365">
        <f>+ｴ.廃酸!$R$33</f>
        <v>0</v>
      </c>
      <c r="K42" s="365">
        <f>+ｵ.廃ｱﾙｶﾘ!$R$33</f>
        <v>0</v>
      </c>
      <c r="L42" s="365">
        <f>+ｶ.廃ﾌﾟﾗ類!$R$33</f>
        <v>21.2</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21.2</v>
      </c>
    </row>
    <row r="43" spans="2:27" ht="24" customHeight="1" x14ac:dyDescent="0.15">
      <c r="B43" s="167"/>
      <c r="C43" s="122" t="s">
        <v>236</v>
      </c>
      <c r="D43" s="690" t="s">
        <v>293</v>
      </c>
      <c r="E43" s="690"/>
      <c r="F43" s="691"/>
      <c r="G43" s="371">
        <f>+ｱ.燃え殻!$AL$27</f>
        <v>0</v>
      </c>
      <c r="H43" s="371">
        <f>+ｲ.汚泥!$AL$27</f>
        <v>104.6</v>
      </c>
      <c r="I43" s="371">
        <f>+ｳ.廃油!$AL$27</f>
        <v>0</v>
      </c>
      <c r="J43" s="371">
        <f>+ｴ.廃酸!$AL$27</f>
        <v>0</v>
      </c>
      <c r="K43" s="371">
        <f>+ｵ.廃ｱﾙｶﾘ!$AL$27</f>
        <v>0</v>
      </c>
      <c r="L43" s="371">
        <f>+ｶ.廃ﾌﾟﾗ類!$AL$27</f>
        <v>21.2</v>
      </c>
      <c r="M43" s="371">
        <f>+ｷ.紙くず!$AL$27</f>
        <v>0</v>
      </c>
      <c r="N43" s="371">
        <f>+ｸ.木くず!$AL$27</f>
        <v>2.5</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15.6</v>
      </c>
      <c r="U43" s="371">
        <f>+ｿ.鉱さい!$AL$27</f>
        <v>0</v>
      </c>
      <c r="V43" s="371">
        <f>+ﾀ.がれき類!$AL$27</f>
        <v>10758.9</v>
      </c>
      <c r="W43" s="371">
        <f>+ﾁ.動物のふん尿!$AL$27</f>
        <v>0</v>
      </c>
      <c r="X43" s="371">
        <f>+ﾂ.動物の死体!$AL$27</f>
        <v>0</v>
      </c>
      <c r="Y43" s="371">
        <f>+ﾃ.ばいじん!$AL$27</f>
        <v>0</v>
      </c>
      <c r="Z43" s="372">
        <f>+ﾄ.混合廃棄物その他!$AL$27</f>
        <v>31.2</v>
      </c>
      <c r="AA43" s="373">
        <f t="shared" si="4"/>
        <v>10934</v>
      </c>
    </row>
    <row r="44" spans="2:27" ht="24" customHeight="1" x14ac:dyDescent="0.15">
      <c r="B44" s="167"/>
      <c r="C44" s="174"/>
      <c r="D44" s="172" t="s">
        <v>187</v>
      </c>
      <c r="E44" s="667" t="s">
        <v>237</v>
      </c>
      <c r="F44" s="668"/>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21.7</v>
      </c>
      <c r="W44" s="374">
        <f>+ﾁ.動物のふん尿!$AL$30</f>
        <v>0</v>
      </c>
      <c r="X44" s="374">
        <f>+ﾂ.動物の死体!$AL$30</f>
        <v>0</v>
      </c>
      <c r="Y44" s="374">
        <f>+ﾃ.ばいじん!$AL$30</f>
        <v>0</v>
      </c>
      <c r="Z44" s="375">
        <f>+ﾄ.混合廃棄物その他!$AL$30</f>
        <v>14</v>
      </c>
      <c r="AA44" s="376">
        <f t="shared" si="4"/>
        <v>35.700000000000003</v>
      </c>
    </row>
    <row r="45" spans="2:27" ht="24" customHeight="1" x14ac:dyDescent="0.15">
      <c r="B45" s="167"/>
      <c r="C45" s="174"/>
      <c r="D45" s="389" t="s">
        <v>189</v>
      </c>
      <c r="E45" s="681" t="s">
        <v>238</v>
      </c>
      <c r="F45" s="682"/>
      <c r="G45" s="377">
        <f>+ｱ.燃え殻!$AS$24</f>
        <v>0</v>
      </c>
      <c r="H45" s="377">
        <f>+ｲ.汚泥!$AS$24</f>
        <v>104.6</v>
      </c>
      <c r="I45" s="377">
        <f>+ｳ.廃油!$AS$24</f>
        <v>0</v>
      </c>
      <c r="J45" s="377">
        <f>+ｴ.廃酸!$AS$24</f>
        <v>0</v>
      </c>
      <c r="K45" s="377">
        <f>+ｵ.廃ｱﾙｶﾘ!$AS$24</f>
        <v>0</v>
      </c>
      <c r="L45" s="377">
        <f>+ｶ.廃ﾌﾟﾗ類!$AS$24</f>
        <v>0</v>
      </c>
      <c r="M45" s="377">
        <f>+ｷ.紙くず!$AS$24</f>
        <v>0</v>
      </c>
      <c r="N45" s="377">
        <f>+ｸ.木くず!$AS$24</f>
        <v>2.5</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15.6</v>
      </c>
      <c r="U45" s="377">
        <f>+ｿ.鉱さい!$AS$24</f>
        <v>0</v>
      </c>
      <c r="V45" s="377">
        <f>+ﾀ.がれき類!$AS$24</f>
        <v>10758.9</v>
      </c>
      <c r="W45" s="377">
        <f>+ﾁ.動物のふん尿!$AS$24</f>
        <v>0</v>
      </c>
      <c r="X45" s="377">
        <f>+ﾂ.動物の死体!$AS$24</f>
        <v>0</v>
      </c>
      <c r="Y45" s="377">
        <f>+ﾃ.ばいじん!$AS$24</f>
        <v>0</v>
      </c>
      <c r="Z45" s="378">
        <f>+ﾄ.混合廃棄物その他!$AS$24</f>
        <v>31.2</v>
      </c>
      <c r="AA45" s="379">
        <f t="shared" si="4"/>
        <v>10912.800000000001</v>
      </c>
    </row>
    <row r="46" spans="2:27" ht="24" customHeight="1" x14ac:dyDescent="0.15">
      <c r="B46" s="167"/>
      <c r="C46" s="174"/>
      <c r="D46" s="385" t="s">
        <v>191</v>
      </c>
      <c r="E46" s="665" t="s">
        <v>431</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192</v>
      </c>
      <c r="E47" s="683" t="s">
        <v>432</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204.6</v>
      </c>
      <c r="I55" s="414">
        <f t="shared" si="10"/>
        <v>0</v>
      </c>
      <c r="J55" s="414">
        <f t="shared" si="10"/>
        <v>0</v>
      </c>
      <c r="K55" s="414">
        <f t="shared" si="10"/>
        <v>0</v>
      </c>
      <c r="L55" s="414">
        <f t="shared" si="10"/>
        <v>29.2</v>
      </c>
      <c r="M55" s="414">
        <f t="shared" si="10"/>
        <v>0</v>
      </c>
      <c r="N55" s="414">
        <f t="shared" si="10"/>
        <v>22.5</v>
      </c>
      <c r="O55" s="414">
        <f t="shared" si="10"/>
        <v>0</v>
      </c>
      <c r="P55" s="414">
        <f t="shared" si="10"/>
        <v>0</v>
      </c>
      <c r="Q55" s="414">
        <f t="shared" si="10"/>
        <v>0</v>
      </c>
      <c r="R55" s="414">
        <f t="shared" si="10"/>
        <v>0</v>
      </c>
      <c r="S55" s="414">
        <f t="shared" si="10"/>
        <v>0</v>
      </c>
      <c r="T55" s="414">
        <f t="shared" si="10"/>
        <v>715.6</v>
      </c>
      <c r="U55" s="414">
        <f t="shared" si="10"/>
        <v>0</v>
      </c>
      <c r="V55" s="414">
        <f t="shared" si="10"/>
        <v>10758.9</v>
      </c>
      <c r="W55" s="414">
        <f t="shared" si="10"/>
        <v>0</v>
      </c>
      <c r="X55" s="414">
        <f t="shared" si="10"/>
        <v>0</v>
      </c>
      <c r="Y55" s="414">
        <f t="shared" si="10"/>
        <v>0</v>
      </c>
      <c r="Z55" s="414">
        <f t="shared" si="10"/>
        <v>3531.2</v>
      </c>
      <c r="AA55" s="415">
        <f>+AA9+AA19+AA20</f>
        <v>15262</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271</v>
      </c>
    </row>
    <row r="2" spans="1:16" ht="16.149999999999999" customHeight="1" x14ac:dyDescent="0.15">
      <c r="C2" s="74"/>
    </row>
    <row r="3" spans="1:16" ht="13.9" customHeight="1" thickBot="1" x14ac:dyDescent="0.2">
      <c r="O3" s="98" t="s">
        <v>157</v>
      </c>
    </row>
    <row r="4" spans="1:16" ht="13.5" x14ac:dyDescent="0.15">
      <c r="A4" s="21">
        <v>14</v>
      </c>
      <c r="M4" s="426" t="s">
        <v>324</v>
      </c>
      <c r="N4" s="96" t="s">
        <v>112</v>
      </c>
      <c r="O4" s="97" t="s">
        <v>113</v>
      </c>
    </row>
    <row r="5" spans="1:16" ht="20.100000000000001" customHeight="1" thickBot="1" x14ac:dyDescent="0.2">
      <c r="A5" s="22" t="e">
        <f>+#REF!</f>
        <v>#REF!</v>
      </c>
      <c r="C5" s="21" t="s">
        <v>294</v>
      </c>
      <c r="M5" s="656"/>
      <c r="N5" s="234" t="str">
        <f>+表紙!N28</f>
        <v>○</v>
      </c>
      <c r="O5" s="235">
        <f>+表紙!O28</f>
        <v>0</v>
      </c>
    </row>
    <row r="6" spans="1:16" ht="13.5" x14ac:dyDescent="0.15">
      <c r="C6" s="461" t="s">
        <v>389</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295</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15" customHeight="1" x14ac:dyDescent="0.15">
      <c r="C10" s="78"/>
      <c r="O10" s="79"/>
    </row>
    <row r="11" spans="1:16" ht="13.5" x14ac:dyDescent="0.15">
      <c r="C11" s="78"/>
      <c r="L11" s="748">
        <f>+表紙!L34</f>
        <v>45467</v>
      </c>
      <c r="M11" s="749"/>
      <c r="N11" s="749"/>
      <c r="O11" s="750"/>
    </row>
    <row r="12" spans="1:16" ht="13.1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15" customHeight="1" x14ac:dyDescent="0.15">
      <c r="A15" s="22">
        <v>3</v>
      </c>
      <c r="C15" s="78"/>
      <c r="H15" s="222" t="s">
        <v>269</v>
      </c>
      <c r="I15" s="222"/>
      <c r="O15" s="79"/>
    </row>
    <row r="16" spans="1:16" ht="26.25" customHeight="1" x14ac:dyDescent="0.15">
      <c r="C16" s="78"/>
      <c r="H16" s="23" t="s">
        <v>6</v>
      </c>
      <c r="I16" s="23"/>
      <c r="J16" s="740" t="str">
        <f>+表紙!J39</f>
        <v>横浜市都筑区東山田町１７６３－１</v>
      </c>
      <c r="K16" s="740"/>
      <c r="L16" s="741"/>
      <c r="M16" s="741"/>
      <c r="N16" s="741"/>
      <c r="O16" s="742"/>
    </row>
    <row r="17" spans="1:15" ht="26.25" customHeight="1" x14ac:dyDescent="0.15">
      <c r="C17" s="78"/>
      <c r="H17" s="23" t="s">
        <v>7</v>
      </c>
      <c r="I17" s="23"/>
      <c r="J17" s="740" t="str">
        <f>+表紙!J40</f>
        <v>千代田建設株式会社
代表取締役　増原　真</v>
      </c>
      <c r="K17" s="740"/>
      <c r="L17" s="741"/>
      <c r="M17" s="741"/>
      <c r="N17" s="741"/>
      <c r="O17" s="742"/>
    </row>
    <row r="18" spans="1:15" x14ac:dyDescent="0.15">
      <c r="C18" s="78"/>
      <c r="J18" s="21" t="s">
        <v>8</v>
      </c>
      <c r="O18" s="79"/>
    </row>
    <row r="19" spans="1:15" x14ac:dyDescent="0.15">
      <c r="C19" s="78"/>
      <c r="J19" s="24" t="s">
        <v>9</v>
      </c>
      <c r="K19" s="24"/>
      <c r="L19" s="705" t="str">
        <f>IF(+表紙!L42="","",+表紙!L42)</f>
        <v>045-593-1261</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446</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千代田建設株式会社</v>
      </c>
      <c r="G24" s="723"/>
      <c r="H24" s="724"/>
      <c r="I24" s="724"/>
      <c r="J24" s="724"/>
      <c r="K24" s="724"/>
      <c r="L24" s="724"/>
      <c r="M24" s="428" t="s">
        <v>448</v>
      </c>
      <c r="N24" s="727"/>
      <c r="O24" s="728"/>
    </row>
    <row r="25" spans="1:15" ht="18" customHeight="1" x14ac:dyDescent="0.15">
      <c r="C25" s="434"/>
      <c r="D25" s="435"/>
      <c r="E25" s="436"/>
      <c r="F25" s="725"/>
      <c r="G25" s="726"/>
      <c r="H25" s="726"/>
      <c r="I25" s="726"/>
      <c r="J25" s="726"/>
      <c r="K25" s="726"/>
      <c r="L25" s="726"/>
      <c r="M25" s="729">
        <f>表紙!M48</f>
        <v>2964</v>
      </c>
      <c r="N25" s="730"/>
      <c r="O25" s="731"/>
    </row>
    <row r="26" spans="1:15" ht="18" customHeight="1" x14ac:dyDescent="0.15">
      <c r="C26" s="431" t="s">
        <v>11</v>
      </c>
      <c r="D26" s="463"/>
      <c r="E26" s="464"/>
      <c r="F26" s="716" t="str">
        <f>+表紙!F49</f>
        <v>横浜市都筑区東山田町１７６３－１</v>
      </c>
      <c r="G26" s="717"/>
      <c r="H26" s="717"/>
      <c r="I26" s="717"/>
      <c r="J26" s="717"/>
      <c r="K26" s="717"/>
      <c r="L26" s="126" t="s">
        <v>171</v>
      </c>
      <c r="M26" s="223"/>
      <c r="N26" s="720" t="str">
        <f>IF(+表紙!N49="","",+表紙!N49)</f>
        <v>045-593-1261</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363</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f>+表紙!L52</f>
        <v>0</v>
      </c>
      <c r="M29" s="734"/>
      <c r="N29" s="735"/>
      <c r="O29" s="736"/>
    </row>
    <row r="30" spans="1:15" ht="22.5" customHeight="1" x14ac:dyDescent="0.15">
      <c r="C30" s="296"/>
      <c r="D30" s="307" t="s">
        <v>19</v>
      </c>
      <c r="E30" s="308" t="s">
        <v>364</v>
      </c>
      <c r="F30" s="732" t="s">
        <v>365</v>
      </c>
      <c r="G30" s="519"/>
      <c r="H30" s="737"/>
      <c r="I30" s="732" t="s">
        <v>366</v>
      </c>
      <c r="J30" s="521"/>
      <c r="K30" s="522"/>
      <c r="L30" s="738">
        <f>+表紙!L53</f>
        <v>0</v>
      </c>
      <c r="M30" s="739"/>
      <c r="N30" s="309" t="s">
        <v>367</v>
      </c>
      <c r="O30" s="310"/>
    </row>
    <row r="31" spans="1:15" ht="22.5" customHeight="1" x14ac:dyDescent="0.15">
      <c r="C31" s="296"/>
      <c r="D31" s="295"/>
      <c r="E31" s="311"/>
      <c r="F31" s="732" t="s">
        <v>368</v>
      </c>
      <c r="G31" s="519"/>
      <c r="H31" s="737"/>
      <c r="I31" s="733" t="s">
        <v>369</v>
      </c>
      <c r="J31" s="521"/>
      <c r="K31" s="521"/>
      <c r="L31" s="738">
        <f>+表紙!L54</f>
        <v>1390</v>
      </c>
      <c r="M31" s="739"/>
      <c r="N31" s="309" t="s">
        <v>367</v>
      </c>
      <c r="O31" s="310"/>
    </row>
    <row r="32" spans="1:15" ht="22.5" customHeight="1" x14ac:dyDescent="0.15">
      <c r="C32" s="296"/>
      <c r="D32" s="526" t="s">
        <v>370</v>
      </c>
      <c r="E32" s="527"/>
      <c r="F32" s="732" t="s">
        <v>371</v>
      </c>
      <c r="G32" s="519"/>
      <c r="H32" s="737"/>
      <c r="I32" s="733" t="s">
        <v>372</v>
      </c>
      <c r="J32" s="521"/>
      <c r="K32" s="521"/>
      <c r="L32" s="738">
        <f>+表紙!L55</f>
        <v>0</v>
      </c>
      <c r="M32" s="739"/>
      <c r="N32" s="309" t="s">
        <v>373</v>
      </c>
      <c r="O32" s="310"/>
    </row>
    <row r="33" spans="3:15" ht="22.5" customHeight="1" x14ac:dyDescent="0.15">
      <c r="C33" s="296"/>
      <c r="D33" s="526"/>
      <c r="E33" s="527"/>
      <c r="F33" s="732" t="s">
        <v>374</v>
      </c>
      <c r="G33" s="519"/>
      <c r="H33" s="737"/>
      <c r="I33" s="733" t="s">
        <v>375</v>
      </c>
      <c r="J33" s="521"/>
      <c r="K33" s="521"/>
      <c r="L33" s="738">
        <f>+表紙!L56</f>
        <v>0</v>
      </c>
      <c r="M33" s="739"/>
      <c r="N33" s="309" t="s">
        <v>367</v>
      </c>
      <c r="O33" s="310"/>
    </row>
    <row r="34" spans="3:15" ht="26.25" customHeight="1" x14ac:dyDescent="0.15">
      <c r="C34" s="296"/>
      <c r="D34" s="295"/>
      <c r="E34" s="311"/>
      <c r="F34" s="224" t="s">
        <v>376</v>
      </c>
      <c r="G34" s="312"/>
      <c r="H34" s="312"/>
      <c r="I34" s="312"/>
      <c r="J34" s="35"/>
      <c r="K34" s="35"/>
      <c r="L34" s="313"/>
      <c r="M34" s="313"/>
      <c r="N34" s="314"/>
      <c r="O34" s="315"/>
    </row>
    <row r="35" spans="3:15" ht="24" customHeight="1" x14ac:dyDescent="0.15">
      <c r="C35" s="296"/>
      <c r="D35" s="316"/>
      <c r="E35" s="317"/>
      <c r="F35" s="753">
        <f>+表紙!F58</f>
        <v>0</v>
      </c>
      <c r="G35" s="754"/>
      <c r="H35" s="754"/>
      <c r="I35" s="754"/>
      <c r="J35" s="754"/>
      <c r="K35" s="754"/>
      <c r="L35" s="754"/>
      <c r="M35" s="754"/>
      <c r="N35" s="754"/>
      <c r="O35" s="755"/>
    </row>
    <row r="36" spans="3:15" ht="23.25" customHeight="1" x14ac:dyDescent="0.15">
      <c r="C36" s="301"/>
      <c r="D36" s="318" t="s">
        <v>24</v>
      </c>
      <c r="E36" s="319" t="s">
        <v>377</v>
      </c>
      <c r="F36" s="756">
        <f>+表紙!F59</f>
        <v>14</v>
      </c>
      <c r="G36" s="735"/>
      <c r="H36" s="735"/>
      <c r="I36" s="735"/>
      <c r="J36" s="735"/>
      <c r="K36" s="735"/>
      <c r="L36" s="735"/>
      <c r="M36" s="735"/>
      <c r="N36" s="735"/>
      <c r="O36" s="736"/>
    </row>
    <row r="37" spans="3:15" ht="23.25" customHeight="1" x14ac:dyDescent="0.15">
      <c r="C37" s="707" t="s">
        <v>296</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316</v>
      </c>
      <c r="D38" s="177"/>
      <c r="E38" s="179"/>
      <c r="F38" s="27"/>
      <c r="G38" s="27"/>
      <c r="H38" s="28"/>
      <c r="I38" s="28"/>
      <c r="J38" s="29"/>
      <c r="K38" s="29"/>
      <c r="L38" s="30"/>
      <c r="M38" s="30"/>
      <c r="N38" s="30"/>
      <c r="O38" s="31"/>
    </row>
    <row r="39" spans="3:15" ht="24.75" customHeight="1" x14ac:dyDescent="0.15">
      <c r="C39" s="694"/>
      <c r="D39" s="423" t="s">
        <v>297</v>
      </c>
      <c r="E39" s="424"/>
      <c r="F39" s="424"/>
      <c r="G39" s="425"/>
      <c r="H39" s="423" t="s">
        <v>317</v>
      </c>
      <c r="I39" s="425"/>
      <c r="J39" s="423" t="s">
        <v>298</v>
      </c>
      <c r="K39" s="424"/>
      <c r="L39" s="425"/>
      <c r="M39" s="423" t="s">
        <v>318</v>
      </c>
      <c r="N39" s="424"/>
      <c r="O39" s="425"/>
    </row>
    <row r="40" spans="3:15" ht="24.75" customHeight="1" x14ac:dyDescent="0.15">
      <c r="C40" s="695"/>
      <c r="D40" s="487" t="s">
        <v>299</v>
      </c>
      <c r="E40" s="488"/>
      <c r="F40" s="488"/>
      <c r="G40" s="489"/>
      <c r="H40" s="246">
        <f>+表紙!H63</f>
        <v>4328</v>
      </c>
      <c r="I40" s="241" t="s">
        <v>4</v>
      </c>
      <c r="J40" s="499" t="s">
        <v>323</v>
      </c>
      <c r="K40" s="500"/>
      <c r="L40" s="501"/>
      <c r="M40" s="700">
        <f>+表紙!M63</f>
        <v>4328</v>
      </c>
      <c r="N40" s="701">
        <f>+表紙!N63</f>
        <v>0</v>
      </c>
      <c r="O40" s="306" t="s">
        <v>4</v>
      </c>
    </row>
    <row r="41" spans="3:15" ht="24.75" customHeight="1" x14ac:dyDescent="0.15">
      <c r="C41" s="695"/>
      <c r="D41" s="487" t="s">
        <v>300</v>
      </c>
      <c r="E41" s="488"/>
      <c r="F41" s="488"/>
      <c r="G41" s="489"/>
      <c r="H41" s="246" t="str">
        <f>+表紙!H64</f>
        <v>0</v>
      </c>
      <c r="I41" s="241" t="s">
        <v>4</v>
      </c>
      <c r="J41" s="499" t="s">
        <v>304</v>
      </c>
      <c r="K41" s="500"/>
      <c r="L41" s="501"/>
      <c r="M41" s="700" t="str">
        <f>+表紙!M64</f>
        <v>0</v>
      </c>
      <c r="N41" s="701">
        <f>+表紙!N64</f>
        <v>0</v>
      </c>
      <c r="O41" s="31" t="s">
        <v>4</v>
      </c>
    </row>
    <row r="42" spans="3:15" ht="24.75" customHeight="1" x14ac:dyDescent="0.15">
      <c r="C42" s="695"/>
      <c r="D42" s="487" t="s">
        <v>301</v>
      </c>
      <c r="E42" s="488"/>
      <c r="F42" s="488"/>
      <c r="G42" s="489"/>
      <c r="H42" s="246" t="str">
        <f>+表紙!H65</f>
        <v>0</v>
      </c>
      <c r="I42" s="241" t="s">
        <v>4</v>
      </c>
      <c r="J42" s="702" t="s">
        <v>305</v>
      </c>
      <c r="K42" s="703"/>
      <c r="L42" s="704"/>
      <c r="M42" s="700" t="str">
        <f>+表紙!M65</f>
        <v>0</v>
      </c>
      <c r="N42" s="701">
        <f>+表紙!N65</f>
        <v>0</v>
      </c>
      <c r="O42" s="181" t="s">
        <v>4</v>
      </c>
    </row>
    <row r="43" spans="3:15" ht="24.75" customHeight="1" x14ac:dyDescent="0.15">
      <c r="C43" s="176"/>
      <c r="D43" s="487" t="s">
        <v>302</v>
      </c>
      <c r="E43" s="488"/>
      <c r="F43" s="488"/>
      <c r="G43" s="489"/>
      <c r="H43" s="246" t="str">
        <f>+表紙!H66</f>
        <v>0</v>
      </c>
      <c r="I43" s="241" t="s">
        <v>4</v>
      </c>
      <c r="J43" s="702" t="s">
        <v>386</v>
      </c>
      <c r="K43" s="703"/>
      <c r="L43" s="704"/>
      <c r="M43" s="700" t="str">
        <f>+表紙!M66</f>
        <v>0</v>
      </c>
      <c r="N43" s="701">
        <f>+表紙!N66</f>
        <v>0</v>
      </c>
      <c r="O43" s="181" t="s">
        <v>4</v>
      </c>
    </row>
    <row r="44" spans="3:15" ht="24.75" customHeight="1" x14ac:dyDescent="0.15">
      <c r="C44" s="240"/>
      <c r="D44" s="487" t="s">
        <v>303</v>
      </c>
      <c r="E44" s="488"/>
      <c r="F44" s="488"/>
      <c r="G44" s="489"/>
      <c r="H44" s="246" t="str">
        <f>+表紙!H67</f>
        <v>0</v>
      </c>
      <c r="I44" s="241" t="s">
        <v>4</v>
      </c>
      <c r="J44" s="702" t="s">
        <v>387</v>
      </c>
      <c r="K44" s="703"/>
      <c r="L44" s="704"/>
      <c r="M44" s="700" t="str">
        <f>+表紙!M67</f>
        <v>0</v>
      </c>
      <c r="N44" s="701">
        <f>+表紙!N67</f>
        <v>0</v>
      </c>
      <c r="O44" s="181" t="s">
        <v>4</v>
      </c>
    </row>
    <row r="45" spans="3:15" ht="31.9"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408</v>
      </c>
      <c r="D47" s="699"/>
      <c r="E47" s="699"/>
      <c r="F47" s="699"/>
      <c r="G47" s="699"/>
      <c r="H47" s="699"/>
      <c r="I47" s="699"/>
      <c r="J47" s="699"/>
      <c r="K47" s="699"/>
      <c r="L47" s="699"/>
      <c r="M47" s="699"/>
      <c r="N47" s="699"/>
      <c r="O47" s="699"/>
    </row>
    <row r="48" spans="3:15" ht="13.5" x14ac:dyDescent="0.15">
      <c r="C48" s="224" t="s">
        <v>239</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439</v>
      </c>
      <c r="E50" s="485"/>
      <c r="F50" s="485"/>
      <c r="G50" s="485"/>
      <c r="H50" s="485"/>
      <c r="I50" s="485"/>
      <c r="J50" s="485"/>
      <c r="K50" s="485"/>
      <c r="L50" s="485"/>
      <c r="M50" s="485"/>
      <c r="N50" s="485"/>
      <c r="O50" s="486"/>
    </row>
    <row r="51" spans="1:15" ht="15" customHeight="1" x14ac:dyDescent="0.15">
      <c r="C51" s="182">
        <v>2</v>
      </c>
      <c r="D51" s="485" t="s">
        <v>361</v>
      </c>
      <c r="E51" s="485"/>
      <c r="F51" s="485"/>
      <c r="G51" s="485"/>
      <c r="H51" s="485"/>
      <c r="I51" s="485"/>
      <c r="J51" s="485"/>
      <c r="K51" s="485"/>
      <c r="L51" s="485"/>
      <c r="M51" s="485"/>
      <c r="N51" s="485"/>
      <c r="O51" s="486"/>
    </row>
    <row r="52" spans="1:15" ht="15" customHeight="1" x14ac:dyDescent="0.15">
      <c r="C52" s="182"/>
      <c r="D52" s="485" t="s">
        <v>362</v>
      </c>
      <c r="E52" s="485"/>
      <c r="F52" s="485"/>
      <c r="G52" s="485"/>
      <c r="H52" s="485"/>
      <c r="I52" s="485"/>
      <c r="J52" s="485"/>
      <c r="K52" s="485"/>
      <c r="L52" s="485"/>
      <c r="M52" s="485"/>
      <c r="N52" s="485"/>
      <c r="O52" s="486"/>
    </row>
    <row r="53" spans="1:15" ht="39" customHeight="1" x14ac:dyDescent="0.15">
      <c r="C53" s="182"/>
      <c r="D53" s="485" t="s">
        <v>378</v>
      </c>
      <c r="E53" s="485"/>
      <c r="F53" s="485"/>
      <c r="G53" s="485"/>
      <c r="H53" s="485"/>
      <c r="I53" s="485"/>
      <c r="J53" s="485"/>
      <c r="K53" s="485"/>
      <c r="L53" s="485"/>
      <c r="M53" s="485"/>
      <c r="N53" s="485"/>
      <c r="O53" s="486"/>
    </row>
    <row r="54" spans="1:15" ht="28.15" customHeight="1" x14ac:dyDescent="0.15">
      <c r="A54" s="21"/>
      <c r="B54" s="21"/>
      <c r="C54" s="182">
        <v>3</v>
      </c>
      <c r="D54" s="485" t="s">
        <v>441</v>
      </c>
      <c r="E54" s="485"/>
      <c r="F54" s="485"/>
      <c r="G54" s="485"/>
      <c r="H54" s="485"/>
      <c r="I54" s="485"/>
      <c r="J54" s="485"/>
      <c r="K54" s="485"/>
      <c r="L54" s="485"/>
      <c r="M54" s="485"/>
      <c r="N54" s="485"/>
      <c r="O54" s="486"/>
    </row>
    <row r="55" spans="1:15" ht="28.15" customHeight="1" x14ac:dyDescent="0.15">
      <c r="A55" s="21"/>
      <c r="B55" s="21"/>
      <c r="C55" s="182">
        <v>4</v>
      </c>
      <c r="D55" s="485" t="s">
        <v>447</v>
      </c>
      <c r="E55" s="485"/>
      <c r="F55" s="485"/>
      <c r="G55" s="485"/>
      <c r="H55" s="485"/>
      <c r="I55" s="485"/>
      <c r="J55" s="485"/>
      <c r="K55" s="485"/>
      <c r="L55" s="485"/>
      <c r="M55" s="485"/>
      <c r="N55" s="485"/>
      <c r="O55" s="486"/>
    </row>
    <row r="56" spans="1:15" ht="15" customHeight="1" x14ac:dyDescent="0.15">
      <c r="A56" s="21"/>
      <c r="B56" s="21"/>
      <c r="C56" s="182"/>
      <c r="D56" s="183" t="s">
        <v>390</v>
      </c>
      <c r="E56" s="485" t="s">
        <v>311</v>
      </c>
      <c r="F56" s="485"/>
      <c r="G56" s="485"/>
      <c r="H56" s="485"/>
      <c r="I56" s="485"/>
      <c r="J56" s="485"/>
      <c r="K56" s="485"/>
      <c r="L56" s="485"/>
      <c r="M56" s="485"/>
      <c r="N56" s="485"/>
      <c r="O56" s="486"/>
    </row>
    <row r="57" spans="1:15" ht="15" customHeight="1" x14ac:dyDescent="0.15">
      <c r="A57" s="21"/>
      <c r="B57" s="21"/>
      <c r="C57" s="182"/>
      <c r="D57" s="183" t="s">
        <v>391</v>
      </c>
      <c r="E57" s="485" t="s">
        <v>392</v>
      </c>
      <c r="F57" s="485"/>
      <c r="G57" s="485"/>
      <c r="H57" s="485"/>
      <c r="I57" s="485"/>
      <c r="J57" s="485"/>
      <c r="K57" s="485"/>
      <c r="L57" s="485"/>
      <c r="M57" s="485"/>
      <c r="N57" s="485"/>
      <c r="O57" s="486"/>
    </row>
    <row r="58" spans="1:15" ht="15" customHeight="1" x14ac:dyDescent="0.15">
      <c r="A58" s="21"/>
      <c r="B58" s="21"/>
      <c r="C58" s="182"/>
      <c r="D58" s="183" t="s">
        <v>393</v>
      </c>
      <c r="E58" s="485" t="s">
        <v>394</v>
      </c>
      <c r="F58" s="485"/>
      <c r="G58" s="485"/>
      <c r="H58" s="485"/>
      <c r="I58" s="485"/>
      <c r="J58" s="485"/>
      <c r="K58" s="485"/>
      <c r="L58" s="485"/>
      <c r="M58" s="485"/>
      <c r="N58" s="485"/>
      <c r="O58" s="486"/>
    </row>
    <row r="59" spans="1:15" ht="15" customHeight="1" x14ac:dyDescent="0.15">
      <c r="A59" s="21"/>
      <c r="B59" s="21"/>
      <c r="C59" s="182"/>
      <c r="D59" s="183" t="s">
        <v>395</v>
      </c>
      <c r="E59" s="485" t="s">
        <v>396</v>
      </c>
      <c r="F59" s="485"/>
      <c r="G59" s="485"/>
      <c r="H59" s="485"/>
      <c r="I59" s="485"/>
      <c r="J59" s="485"/>
      <c r="K59" s="485"/>
      <c r="L59" s="485"/>
      <c r="M59" s="485"/>
      <c r="N59" s="485"/>
      <c r="O59" s="486"/>
    </row>
    <row r="60" spans="1:15" ht="15" customHeight="1" x14ac:dyDescent="0.15">
      <c r="A60" s="21"/>
      <c r="B60" s="21"/>
      <c r="C60" s="182"/>
      <c r="D60" s="183" t="s">
        <v>397</v>
      </c>
      <c r="E60" s="485" t="s">
        <v>398</v>
      </c>
      <c r="F60" s="485"/>
      <c r="G60" s="485"/>
      <c r="H60" s="485"/>
      <c r="I60" s="485"/>
      <c r="J60" s="485"/>
      <c r="K60" s="485"/>
      <c r="L60" s="485"/>
      <c r="M60" s="485"/>
      <c r="N60" s="485"/>
      <c r="O60" s="486"/>
    </row>
    <row r="61" spans="1:15" ht="15" customHeight="1" x14ac:dyDescent="0.15">
      <c r="A61" s="21"/>
      <c r="B61" s="21"/>
      <c r="C61" s="182"/>
      <c r="D61" s="183" t="s">
        <v>399</v>
      </c>
      <c r="E61" s="485" t="s">
        <v>312</v>
      </c>
      <c r="F61" s="485"/>
      <c r="G61" s="485"/>
      <c r="H61" s="485"/>
      <c r="I61" s="485"/>
      <c r="J61" s="485"/>
      <c r="K61" s="485"/>
      <c r="L61" s="485"/>
      <c r="M61" s="485"/>
      <c r="N61" s="485"/>
      <c r="O61" s="486"/>
    </row>
    <row r="62" spans="1:15" ht="15" customHeight="1" x14ac:dyDescent="0.15">
      <c r="A62" s="21"/>
      <c r="B62" s="21"/>
      <c r="C62" s="182"/>
      <c r="D62" s="183" t="s">
        <v>400</v>
      </c>
      <c r="E62" s="485" t="s">
        <v>401</v>
      </c>
      <c r="F62" s="485"/>
      <c r="G62" s="485"/>
      <c r="H62" s="485"/>
      <c r="I62" s="485"/>
      <c r="J62" s="485"/>
      <c r="K62" s="485"/>
      <c r="L62" s="485"/>
      <c r="M62" s="485"/>
      <c r="N62" s="485"/>
      <c r="O62" s="486"/>
    </row>
    <row r="63" spans="1:15" ht="15" customHeight="1" x14ac:dyDescent="0.15">
      <c r="A63" s="21"/>
      <c r="B63" s="21"/>
      <c r="C63" s="182"/>
      <c r="D63" s="183" t="s">
        <v>402</v>
      </c>
      <c r="E63" s="485" t="s">
        <v>403</v>
      </c>
      <c r="F63" s="485"/>
      <c r="G63" s="485"/>
      <c r="H63" s="485"/>
      <c r="I63" s="485"/>
      <c r="J63" s="485"/>
      <c r="K63" s="485"/>
      <c r="L63" s="485"/>
      <c r="M63" s="485"/>
      <c r="N63" s="485"/>
      <c r="O63" s="486"/>
    </row>
    <row r="64" spans="1:15" ht="15" customHeight="1" x14ac:dyDescent="0.15">
      <c r="A64" s="21"/>
      <c r="B64" s="21"/>
      <c r="C64" s="182"/>
      <c r="D64" s="183" t="s">
        <v>404</v>
      </c>
      <c r="E64" s="485" t="s">
        <v>405</v>
      </c>
      <c r="F64" s="485"/>
      <c r="G64" s="485"/>
      <c r="H64" s="485"/>
      <c r="I64" s="485"/>
      <c r="J64" s="485"/>
      <c r="K64" s="485"/>
      <c r="L64" s="485"/>
      <c r="M64" s="485"/>
      <c r="N64" s="485"/>
      <c r="O64" s="486"/>
    </row>
    <row r="65" spans="1:15" ht="15" customHeight="1" x14ac:dyDescent="0.15">
      <c r="A65" s="21"/>
      <c r="B65" s="21"/>
      <c r="C65" s="182"/>
      <c r="D65" s="183" t="s">
        <v>306</v>
      </c>
      <c r="E65" s="485" t="s">
        <v>313</v>
      </c>
      <c r="F65" s="485"/>
      <c r="G65" s="485"/>
      <c r="H65" s="485"/>
      <c r="I65" s="485"/>
      <c r="J65" s="485"/>
      <c r="K65" s="485"/>
      <c r="L65" s="485"/>
      <c r="M65" s="485"/>
      <c r="N65" s="485"/>
      <c r="O65" s="486"/>
    </row>
    <row r="66" spans="1:15" ht="28.15" customHeight="1" x14ac:dyDescent="0.15">
      <c r="A66" s="21"/>
      <c r="B66" s="21"/>
      <c r="C66" s="182"/>
      <c r="D66" s="183" t="s">
        <v>307</v>
      </c>
      <c r="E66" s="485" t="s">
        <v>406</v>
      </c>
      <c r="F66" s="485"/>
      <c r="G66" s="485"/>
      <c r="H66" s="485"/>
      <c r="I66" s="485"/>
      <c r="J66" s="485"/>
      <c r="K66" s="485"/>
      <c r="L66" s="485"/>
      <c r="M66" s="485"/>
      <c r="N66" s="485"/>
      <c r="O66" s="486"/>
    </row>
    <row r="67" spans="1:15" ht="15" customHeight="1" x14ac:dyDescent="0.15">
      <c r="A67" s="21"/>
      <c r="B67" s="21"/>
      <c r="C67" s="182"/>
      <c r="D67" s="183" t="s">
        <v>308</v>
      </c>
      <c r="E67" s="485" t="s">
        <v>314</v>
      </c>
      <c r="F67" s="485"/>
      <c r="G67" s="485"/>
      <c r="H67" s="485"/>
      <c r="I67" s="485"/>
      <c r="J67" s="485"/>
      <c r="K67" s="485"/>
      <c r="L67" s="485"/>
      <c r="M67" s="485"/>
      <c r="N67" s="485"/>
      <c r="O67" s="486"/>
    </row>
    <row r="68" spans="1:15" ht="28.15" customHeight="1" x14ac:dyDescent="0.15">
      <c r="A68" s="21"/>
      <c r="B68" s="21"/>
      <c r="C68" s="182"/>
      <c r="D68" s="183" t="s">
        <v>309</v>
      </c>
      <c r="E68" s="485" t="s">
        <v>407</v>
      </c>
      <c r="F68" s="485"/>
      <c r="G68" s="485"/>
      <c r="H68" s="485"/>
      <c r="I68" s="485"/>
      <c r="J68" s="485"/>
      <c r="K68" s="485"/>
      <c r="L68" s="485"/>
      <c r="M68" s="485"/>
      <c r="N68" s="485"/>
      <c r="O68" s="486"/>
    </row>
    <row r="69" spans="1:15" ht="28.15" customHeight="1" x14ac:dyDescent="0.15">
      <c r="A69" s="21"/>
      <c r="B69" s="21"/>
      <c r="C69" s="182"/>
      <c r="D69" s="183" t="s">
        <v>310</v>
      </c>
      <c r="E69" s="485" t="s">
        <v>315</v>
      </c>
      <c r="F69" s="485"/>
      <c r="G69" s="485"/>
      <c r="H69" s="485"/>
      <c r="I69" s="485"/>
      <c r="J69" s="485"/>
      <c r="K69" s="485"/>
      <c r="L69" s="485"/>
      <c r="M69" s="485"/>
      <c r="N69" s="485"/>
      <c r="O69" s="486"/>
    </row>
    <row r="70" spans="1:15" ht="28.15" customHeight="1" x14ac:dyDescent="0.15">
      <c r="A70" s="21"/>
      <c r="B70" s="21"/>
      <c r="C70" s="182">
        <v>5</v>
      </c>
      <c r="D70" s="485" t="s">
        <v>385</v>
      </c>
      <c r="E70" s="485"/>
      <c r="F70" s="485"/>
      <c r="G70" s="485"/>
      <c r="H70" s="485"/>
      <c r="I70" s="485"/>
      <c r="J70" s="485"/>
      <c r="K70" s="485"/>
      <c r="L70" s="485"/>
      <c r="M70" s="485"/>
      <c r="N70" s="485"/>
      <c r="O70" s="486"/>
    </row>
    <row r="71" spans="1:15" ht="15" customHeight="1" x14ac:dyDescent="0.15">
      <c r="A71" s="21"/>
      <c r="B71" s="21"/>
      <c r="C71" s="182">
        <v>6</v>
      </c>
      <c r="D71" s="485" t="s">
        <v>384</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161</v>
      </c>
    </row>
    <row r="4" spans="2:4" ht="65.099999999999994" customHeight="1" x14ac:dyDescent="0.15">
      <c r="B4" s="757" t="s">
        <v>169</v>
      </c>
      <c r="C4" s="757"/>
    </row>
    <row r="5" spans="2:4" ht="14.25" thickBot="1" x14ac:dyDescent="0.2">
      <c r="B5" s="5"/>
    </row>
    <row r="6" spans="2:4" x14ac:dyDescent="0.15">
      <c r="B6" s="99" t="s">
        <v>159</v>
      </c>
      <c r="C6" s="6" t="s">
        <v>160</v>
      </c>
    </row>
    <row r="7" spans="2:4" ht="114.95" customHeight="1" x14ac:dyDescent="0.15">
      <c r="B7" s="100" t="s">
        <v>51</v>
      </c>
      <c r="C7" s="7" t="s">
        <v>162</v>
      </c>
    </row>
    <row r="8" spans="2:4" ht="125.1" customHeight="1" x14ac:dyDescent="0.15">
      <c r="B8" s="101" t="s">
        <v>52</v>
      </c>
      <c r="C8" s="7" t="s">
        <v>163</v>
      </c>
    </row>
    <row r="9" spans="2:4" ht="75" customHeight="1" x14ac:dyDescent="0.15">
      <c r="B9" s="102" t="s">
        <v>53</v>
      </c>
      <c r="C9" s="7" t="s">
        <v>164</v>
      </c>
    </row>
    <row r="10" spans="2:4" ht="65.099999999999994" customHeight="1" x14ac:dyDescent="0.15">
      <c r="B10" s="102" t="s">
        <v>54</v>
      </c>
      <c r="C10" s="7" t="s">
        <v>165</v>
      </c>
    </row>
    <row r="11" spans="2:4" ht="39.950000000000003" customHeight="1" x14ac:dyDescent="0.15">
      <c r="B11" s="102" t="s">
        <v>55</v>
      </c>
      <c r="C11" s="7" t="s">
        <v>166</v>
      </c>
    </row>
    <row r="12" spans="2:4" ht="30" customHeight="1" x14ac:dyDescent="0.15">
      <c r="B12" s="102" t="s">
        <v>56</v>
      </c>
      <c r="C12" s="7" t="s">
        <v>167</v>
      </c>
    </row>
    <row r="13" spans="2:4" ht="30" customHeight="1" thickBot="1" x14ac:dyDescent="0.2">
      <c r="B13" s="103" t="s">
        <v>57</v>
      </c>
      <c r="C13" s="8" t="s">
        <v>168</v>
      </c>
      <c r="D13" s="104"/>
    </row>
    <row r="14" spans="2:4" ht="60" customHeight="1" x14ac:dyDescent="0.15">
      <c r="B14" s="758" t="s">
        <v>170</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4" zoomScaleNormal="100" workbookViewId="0">
      <selection activeCell="AA29" sqref="AA29:AE2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202</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104.6</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100</v>
      </c>
      <c r="E24" s="558"/>
      <c r="F24" s="558"/>
      <c r="G24" s="195" t="s">
        <v>197</v>
      </c>
      <c r="H24" s="547">
        <f>+F12</f>
        <v>104.6</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104.6</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104.6</v>
      </c>
      <c r="Q27" s="607"/>
      <c r="R27" s="607"/>
      <c r="S27" s="607"/>
      <c r="T27" s="44" t="s">
        <v>38</v>
      </c>
      <c r="U27" s="64"/>
      <c r="V27" s="64"/>
      <c r="Y27" s="62" t="s">
        <v>39</v>
      </c>
      <c r="Z27" s="65"/>
      <c r="AH27" s="53"/>
      <c r="AI27" s="53"/>
      <c r="AJ27" s="53"/>
      <c r="AK27" s="53"/>
      <c r="AL27" s="577">
        <f>+AH18+P27</f>
        <v>104.6</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v>104.6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100</v>
      </c>
      <c r="E29" s="558"/>
      <c r="F29" s="558"/>
      <c r="G29" s="195" t="s">
        <v>197</v>
      </c>
      <c r="H29" s="547">
        <f>+AL27</f>
        <v>104.6</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104.6</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104.6</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7"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7"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5" zoomScaleNormal="100" workbookViewId="0">
      <selection activeCell="X34" sqref="X3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21.2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8</v>
      </c>
      <c r="E24" s="558"/>
      <c r="F24" s="558"/>
      <c r="G24" s="195" t="s">
        <v>197</v>
      </c>
      <c r="H24" s="547">
        <f>+F12</f>
        <v>21.2</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21.2</v>
      </c>
      <c r="Q27" s="607"/>
      <c r="R27" s="607"/>
      <c r="S27" s="607"/>
      <c r="T27" s="44" t="s">
        <v>38</v>
      </c>
      <c r="U27" s="64"/>
      <c r="V27" s="64"/>
      <c r="Y27" s="62" t="s">
        <v>39</v>
      </c>
      <c r="Z27" s="65"/>
      <c r="AH27" s="53"/>
      <c r="AI27" s="53"/>
      <c r="AJ27" s="53"/>
      <c r="AK27" s="53"/>
      <c r="AL27" s="577">
        <f>+AH18+P27</f>
        <v>21.2</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8</v>
      </c>
      <c r="E29" s="558"/>
      <c r="F29" s="558"/>
      <c r="G29" s="195" t="s">
        <v>197</v>
      </c>
      <c r="H29" s="547">
        <f>+AL27</f>
        <v>21.2</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v>21.2</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2" zoomScaleNormal="100" workbookViewId="0">
      <selection activeCell="D30" sqref="D30:F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619" t="s">
        <v>89</v>
      </c>
      <c r="C7" s="620"/>
      <c r="D7" s="589" t="s">
        <v>207</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0</v>
      </c>
      <c r="E24" s="558"/>
      <c r="F24" s="558"/>
      <c r="G24" s="195" t="s">
        <v>197</v>
      </c>
      <c r="H24" s="547">
        <f>+F12</f>
        <v>0</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0</v>
      </c>
      <c r="E29" s="558"/>
      <c r="F29" s="558"/>
      <c r="G29" s="195" t="s">
        <v>197</v>
      </c>
      <c r="H29" s="547">
        <f>+AL27</f>
        <v>0</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0</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0</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5" zoomScaleNormal="100" workbookViewId="0">
      <selection activeCell="AA29" sqref="AA29:AE2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282</v>
      </c>
    </row>
    <row r="2" spans="2:49" ht="12" customHeight="1" thickBot="1" x14ac:dyDescent="0.2">
      <c r="B2" s="536" t="s">
        <v>272</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327</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f>+表紙!O28</f>
        <v>0</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千代田建設株式会社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442</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619" t="s">
        <v>89</v>
      </c>
      <c r="C7" s="620"/>
      <c r="D7" s="589" t="s">
        <v>208</v>
      </c>
      <c r="E7" s="590"/>
      <c r="F7" s="590"/>
      <c r="G7" s="590"/>
      <c r="H7" s="590"/>
      <c r="I7" s="591"/>
      <c r="J7" s="143"/>
      <c r="K7" s="53"/>
      <c r="L7" s="156"/>
      <c r="M7" s="644" t="s">
        <v>226</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336</v>
      </c>
      <c r="AJ8" s="551"/>
      <c r="AK8" s="551"/>
      <c r="AL8" s="551"/>
      <c r="AM8" s="551"/>
      <c r="AN8" s="552"/>
      <c r="AO8" s="53"/>
      <c r="AP8" s="53"/>
      <c r="AQ8" s="53"/>
      <c r="AR8" s="53"/>
      <c r="AS8"/>
      <c r="AT8"/>
      <c r="AU8"/>
      <c r="AV8"/>
      <c r="AW8" s="413"/>
    </row>
    <row r="9" spans="2:49" ht="24.75" customHeight="1" thickTop="1" thickBot="1" x14ac:dyDescent="0.2">
      <c r="B9" s="188" t="s">
        <v>256</v>
      </c>
      <c r="F9" s="623" t="s">
        <v>195</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196</v>
      </c>
      <c r="F11" s="45" t="s">
        <v>17</v>
      </c>
      <c r="G11" s="551" t="s">
        <v>330</v>
      </c>
      <c r="H11" s="551"/>
      <c r="I11" s="552"/>
      <c r="J11" s="46"/>
      <c r="K11" s="47"/>
      <c r="L11" s="48"/>
      <c r="M11" s="555" t="s">
        <v>18</v>
      </c>
      <c r="N11" s="48"/>
      <c r="O11" s="49"/>
      <c r="P11" s="45" t="s">
        <v>19</v>
      </c>
      <c r="Q11" s="627" t="s">
        <v>273</v>
      </c>
      <c r="R11" s="627"/>
      <c r="S11" s="627"/>
      <c r="T11" s="628"/>
      <c r="U11" s="190"/>
      <c r="V11" s="64"/>
      <c r="W11" s="53"/>
      <c r="X11" s="53"/>
      <c r="Y11"/>
      <c r="Z11"/>
      <c r="AA11"/>
      <c r="AB11"/>
      <c r="AC11" s="53"/>
      <c r="AD11" s="61"/>
      <c r="AE11" s="610"/>
      <c r="AF11" s="145"/>
      <c r="AG11" s="49"/>
      <c r="AH11" s="45" t="s">
        <v>36</v>
      </c>
      <c r="AI11" s="551" t="s">
        <v>279</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2.5</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426</v>
      </c>
      <c r="G14" s="602" t="s">
        <v>221</v>
      </c>
      <c r="H14" s="602"/>
      <c r="I14" s="554"/>
      <c r="J14" s="59"/>
      <c r="K14" s="60"/>
      <c r="L14" s="53"/>
      <c r="M14" s="556"/>
      <c r="N14" s="56"/>
      <c r="O14" s="48"/>
      <c r="P14" s="45" t="s">
        <v>24</v>
      </c>
      <c r="Q14" s="612" t="s">
        <v>274</v>
      </c>
      <c r="R14" s="612"/>
      <c r="S14" s="612"/>
      <c r="T14" s="613"/>
      <c r="U14" s="190"/>
      <c r="V14" s="64"/>
      <c r="W14" s="53"/>
      <c r="X14" s="53"/>
      <c r="Y14"/>
      <c r="Z14"/>
      <c r="AA14"/>
      <c r="AB14"/>
      <c r="AC14" s="56"/>
      <c r="AE14" s="611"/>
      <c r="AG14" s="144"/>
      <c r="AH14" s="51" t="s">
        <v>175</v>
      </c>
      <c r="AI14" s="585" t="s">
        <v>291</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174</v>
      </c>
      <c r="AT16" s="560"/>
      <c r="AU16" s="95"/>
      <c r="AV16" s="44" t="s">
        <v>13</v>
      </c>
      <c r="AW16" s="413"/>
    </row>
    <row r="17" spans="2:49" ht="27" customHeight="1" thickTop="1" thickBot="1" x14ac:dyDescent="0.2">
      <c r="K17" s="56"/>
      <c r="L17" s="53"/>
      <c r="M17" s="556"/>
      <c r="N17" s="56"/>
      <c r="O17" s="48"/>
      <c r="P17" s="45" t="s">
        <v>27</v>
      </c>
      <c r="Q17" s="551" t="s">
        <v>275</v>
      </c>
      <c r="R17" s="551"/>
      <c r="S17" s="551"/>
      <c r="T17" s="552"/>
      <c r="U17" s="621"/>
      <c r="V17" s="622"/>
      <c r="W17" s="622"/>
      <c r="X17" s="622"/>
      <c r="Y17" s="136" t="s">
        <v>21</v>
      </c>
      <c r="Z17" s="551" t="s">
        <v>278</v>
      </c>
      <c r="AA17" s="551"/>
      <c r="AB17" s="552"/>
      <c r="AC17" s="149"/>
      <c r="AD17" s="144"/>
      <c r="AE17" s="555" t="s">
        <v>28</v>
      </c>
      <c r="AF17" s="48"/>
      <c r="AG17" s="48"/>
      <c r="AH17" s="247" t="s">
        <v>177</v>
      </c>
      <c r="AI17" s="602" t="s">
        <v>280</v>
      </c>
      <c r="AJ17" s="602"/>
      <c r="AK17" s="602"/>
      <c r="AL17" s="554"/>
      <c r="AM17" s="48"/>
      <c r="AN17" s="255"/>
      <c r="AO17" s="553" t="s">
        <v>252</v>
      </c>
      <c r="AP17" s="554"/>
      <c r="AQ17" s="257"/>
      <c r="AS17" s="559" t="s">
        <v>258</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176</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449</v>
      </c>
    </row>
    <row r="20" spans="2:49" ht="27" customHeight="1" thickTop="1" thickBot="1" x14ac:dyDescent="0.2">
      <c r="K20" s="56"/>
      <c r="L20" s="53"/>
      <c r="M20" s="556"/>
      <c r="N20" s="56"/>
      <c r="P20" s="45" t="s">
        <v>48</v>
      </c>
      <c r="Q20" s="551" t="s">
        <v>276</v>
      </c>
      <c r="R20" s="551"/>
      <c r="S20" s="551"/>
      <c r="T20" s="552"/>
      <c r="U20" s="131"/>
      <c r="V20" s="250"/>
      <c r="W20" s="253"/>
      <c r="X20" s="254"/>
      <c r="Y20" s="136" t="s">
        <v>25</v>
      </c>
      <c r="Z20" s="551" t="s">
        <v>277</v>
      </c>
      <c r="AA20" s="551"/>
      <c r="AB20" s="552"/>
      <c r="AC20" s="53"/>
      <c r="AD20" s="53"/>
      <c r="AE20" s="556"/>
      <c r="AG20" s="53"/>
      <c r="AH20" s="53"/>
      <c r="AI20" s="56"/>
      <c r="AJ20" s="53"/>
      <c r="AK20" s="53"/>
      <c r="AL20" s="147"/>
      <c r="AM20" s="56"/>
      <c r="AN20" s="256"/>
      <c r="AO20" s="553" t="s">
        <v>254</v>
      </c>
      <c r="AP20" s="554"/>
      <c r="AQ20" s="191"/>
      <c r="AR20" s="53"/>
      <c r="AS20" s="58"/>
      <c r="AT20" s="58"/>
      <c r="AW20" s="633"/>
    </row>
    <row r="21" spans="2:49" ht="25.15" customHeight="1" thickBot="1" x14ac:dyDescent="0.2">
      <c r="B21" s="582" t="s">
        <v>443</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198</v>
      </c>
      <c r="C23" s="533"/>
      <c r="D23" s="576" t="s">
        <v>444</v>
      </c>
      <c r="E23" s="576"/>
      <c r="F23" s="576"/>
      <c r="G23" s="533"/>
      <c r="H23" s="532" t="s">
        <v>445</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189</v>
      </c>
      <c r="AT23" s="551" t="s">
        <v>190</v>
      </c>
      <c r="AU23" s="551"/>
      <c r="AV23" s="552"/>
      <c r="AW23" s="413"/>
    </row>
    <row r="24" spans="2:49" ht="27" customHeight="1" thickBot="1" x14ac:dyDescent="0.2">
      <c r="B24" s="534" t="s">
        <v>199</v>
      </c>
      <c r="C24" s="535"/>
      <c r="D24" s="558">
        <v>20</v>
      </c>
      <c r="E24" s="558"/>
      <c r="F24" s="558"/>
      <c r="G24" s="195" t="s">
        <v>197</v>
      </c>
      <c r="H24" s="547">
        <f>+F12</f>
        <v>2.5</v>
      </c>
      <c r="I24" s="548"/>
      <c r="J24" s="195" t="s">
        <v>197</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2.5</v>
      </c>
      <c r="AT24" s="578"/>
      <c r="AU24" s="578"/>
      <c r="AV24" s="52" t="s">
        <v>13</v>
      </c>
      <c r="AW24" s="413"/>
    </row>
    <row r="25" spans="2:49" ht="27" customHeight="1" thickBot="1" x14ac:dyDescent="0.2">
      <c r="B25" s="534" t="s">
        <v>200</v>
      </c>
      <c r="C25" s="535"/>
      <c r="D25" s="558">
        <v>0</v>
      </c>
      <c r="E25" s="558"/>
      <c r="F25" s="558"/>
      <c r="G25" s="195" t="s">
        <v>197</v>
      </c>
      <c r="H25" s="547">
        <f>+P12+AH9</f>
        <v>0</v>
      </c>
      <c r="I25" s="548"/>
      <c r="J25" s="195" t="s">
        <v>197</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201</v>
      </c>
      <c r="C26" s="535"/>
      <c r="D26" s="558">
        <v>0</v>
      </c>
      <c r="E26" s="558"/>
      <c r="F26" s="558"/>
      <c r="G26" s="195" t="s">
        <v>197</v>
      </c>
      <c r="H26" s="547">
        <f>+P21</f>
        <v>0</v>
      </c>
      <c r="I26" s="548"/>
      <c r="J26" s="195" t="s">
        <v>197</v>
      </c>
      <c r="K26" s="56"/>
      <c r="L26" s="144"/>
      <c r="M26" s="555" t="s">
        <v>35</v>
      </c>
      <c r="N26" s="48"/>
      <c r="O26" s="48"/>
      <c r="P26" s="247" t="s">
        <v>179</v>
      </c>
      <c r="Q26" s="602" t="s">
        <v>180</v>
      </c>
      <c r="R26" s="602"/>
      <c r="S26" s="602"/>
      <c r="T26" s="554"/>
      <c r="U26" s="48"/>
      <c r="V26" s="48"/>
      <c r="W26" s="48"/>
      <c r="X26" s="48"/>
      <c r="Y26" s="48"/>
      <c r="Z26" s="48"/>
      <c r="AA26" s="48"/>
      <c r="AB26" s="48"/>
      <c r="AC26" s="48"/>
      <c r="AD26" s="48"/>
      <c r="AE26" s="48"/>
      <c r="AF26" s="48"/>
      <c r="AG26" s="48"/>
      <c r="AH26" s="48"/>
      <c r="AI26" s="61"/>
      <c r="AJ26" s="48"/>
      <c r="AK26" s="49"/>
      <c r="AL26" s="136" t="s">
        <v>186</v>
      </c>
      <c r="AM26" s="551" t="s">
        <v>281</v>
      </c>
      <c r="AN26" s="551"/>
      <c r="AO26" s="551"/>
      <c r="AP26" s="552"/>
      <c r="AQ26" s="270"/>
      <c r="AR26" s="271"/>
      <c r="AS26" s="136" t="s">
        <v>191</v>
      </c>
      <c r="AT26" s="551" t="s">
        <v>429</v>
      </c>
      <c r="AU26" s="551"/>
      <c r="AV26" s="552"/>
      <c r="AW26" s="413"/>
    </row>
    <row r="27" spans="2:49" ht="27" customHeight="1" thickBot="1" x14ac:dyDescent="0.2">
      <c r="B27" s="534" t="s">
        <v>222</v>
      </c>
      <c r="C27" s="535"/>
      <c r="D27" s="558">
        <v>0</v>
      </c>
      <c r="E27" s="558"/>
      <c r="F27" s="558"/>
      <c r="G27" s="195" t="s">
        <v>197</v>
      </c>
      <c r="H27" s="547">
        <f>+Y21</f>
        <v>0</v>
      </c>
      <c r="I27" s="548"/>
      <c r="J27" s="195" t="s">
        <v>197</v>
      </c>
      <c r="M27" s="556"/>
      <c r="P27" s="561">
        <f>+R30+ROUND(R33,1)</f>
        <v>2.5</v>
      </c>
      <c r="Q27" s="607"/>
      <c r="R27" s="607"/>
      <c r="S27" s="607"/>
      <c r="T27" s="44" t="s">
        <v>38</v>
      </c>
      <c r="U27" s="64"/>
      <c r="V27" s="64"/>
      <c r="Y27" s="62" t="s">
        <v>39</v>
      </c>
      <c r="Z27" s="65"/>
      <c r="AH27" s="53"/>
      <c r="AI27" s="53"/>
      <c r="AJ27" s="53"/>
      <c r="AK27" s="53"/>
      <c r="AL27" s="577">
        <f>+AH18+P27</f>
        <v>2.5</v>
      </c>
      <c r="AM27" s="578"/>
      <c r="AN27" s="578"/>
      <c r="AO27" s="578"/>
      <c r="AP27" s="52" t="s">
        <v>13</v>
      </c>
      <c r="AQ27" s="268"/>
      <c r="AR27" s="128"/>
      <c r="AS27" s="580"/>
      <c r="AT27" s="581"/>
      <c r="AU27" s="581"/>
      <c r="AV27" s="52" t="s">
        <v>13</v>
      </c>
      <c r="AW27" s="413"/>
    </row>
    <row r="28" spans="2:49" ht="27" customHeight="1" thickTop="1" thickBot="1" x14ac:dyDescent="0.2">
      <c r="B28" s="549" t="s">
        <v>331</v>
      </c>
      <c r="C28" s="550"/>
      <c r="D28" s="558">
        <v>0</v>
      </c>
      <c r="E28" s="558"/>
      <c r="F28" s="558"/>
      <c r="G28" s="195" t="s">
        <v>197</v>
      </c>
      <c r="H28" s="547">
        <f>+P15+AH12</f>
        <v>0</v>
      </c>
      <c r="I28" s="548"/>
      <c r="J28" s="195" t="s">
        <v>197</v>
      </c>
      <c r="M28" s="556"/>
      <c r="P28" s="56"/>
      <c r="U28" s="53"/>
      <c r="V28" s="53"/>
      <c r="Y28" s="562" t="s">
        <v>174</v>
      </c>
      <c r="Z28" s="563"/>
      <c r="AA28" s="603">
        <v>2.5</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223</v>
      </c>
      <c r="C29" s="535"/>
      <c r="D29" s="558">
        <v>20</v>
      </c>
      <c r="E29" s="558"/>
      <c r="F29" s="558"/>
      <c r="G29" s="195" t="s">
        <v>197</v>
      </c>
      <c r="H29" s="547">
        <f>+AL27</f>
        <v>2.5</v>
      </c>
      <c r="I29" s="548"/>
      <c r="J29" s="195" t="s">
        <v>197</v>
      </c>
      <c r="M29" s="556"/>
      <c r="P29" s="56"/>
      <c r="Q29" s="144"/>
      <c r="R29" s="51" t="s">
        <v>182</v>
      </c>
      <c r="S29" s="602" t="s">
        <v>33</v>
      </c>
      <c r="T29" s="605"/>
      <c r="U29" s="605"/>
      <c r="V29" s="606"/>
      <c r="W29" s="48"/>
      <c r="X29" s="66"/>
      <c r="Y29" s="562" t="s">
        <v>257</v>
      </c>
      <c r="Z29" s="563"/>
      <c r="AA29" s="603"/>
      <c r="AB29" s="604"/>
      <c r="AC29" s="604"/>
      <c r="AD29" s="604"/>
      <c r="AE29" s="604"/>
      <c r="AF29" s="44" t="s">
        <v>13</v>
      </c>
      <c r="AH29" s="53"/>
      <c r="AI29" s="53"/>
      <c r="AJ29" s="53"/>
      <c r="AK29" s="53"/>
      <c r="AL29" s="136" t="s">
        <v>187</v>
      </c>
      <c r="AM29" s="551" t="s">
        <v>188</v>
      </c>
      <c r="AN29" s="551"/>
      <c r="AO29" s="551"/>
      <c r="AP29" s="552"/>
      <c r="AQ29" s="269"/>
      <c r="AR29" s="272"/>
      <c r="AS29" s="598" t="s">
        <v>192</v>
      </c>
      <c r="AT29" s="594" t="s">
        <v>430</v>
      </c>
      <c r="AU29" s="594"/>
      <c r="AV29" s="595"/>
      <c r="AW29" s="413"/>
    </row>
    <row r="30" spans="2:49" ht="27" customHeight="1" thickBot="1" x14ac:dyDescent="0.2">
      <c r="B30" s="534" t="s">
        <v>224</v>
      </c>
      <c r="C30" s="535"/>
      <c r="D30" s="558">
        <v>0</v>
      </c>
      <c r="E30" s="558"/>
      <c r="F30" s="558"/>
      <c r="G30" s="195" t="s">
        <v>197</v>
      </c>
      <c r="H30" s="547">
        <f>+AL30</f>
        <v>0</v>
      </c>
      <c r="I30" s="548"/>
      <c r="J30" s="195" t="s">
        <v>197</v>
      </c>
      <c r="M30" s="556"/>
      <c r="P30" s="56"/>
      <c r="R30" s="561">
        <f>+ROUND(AA28,1)+ROUND(AA29,1)+ROUND(AA30,1)</f>
        <v>2.5</v>
      </c>
      <c r="S30" s="607"/>
      <c r="T30" s="607"/>
      <c r="U30" s="607"/>
      <c r="V30" s="44" t="s">
        <v>16</v>
      </c>
      <c r="Y30" s="562" t="s">
        <v>185</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225</v>
      </c>
      <c r="C31" s="535"/>
      <c r="D31" s="558">
        <v>0</v>
      </c>
      <c r="E31" s="558"/>
      <c r="F31" s="558"/>
      <c r="G31" s="195" t="s">
        <v>197</v>
      </c>
      <c r="H31" s="547">
        <f>+AS24</f>
        <v>2.5</v>
      </c>
      <c r="I31" s="548"/>
      <c r="J31" s="195" t="s">
        <v>197</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427</v>
      </c>
      <c r="C32" s="535"/>
      <c r="D32" s="558">
        <v>0</v>
      </c>
      <c r="E32" s="558"/>
      <c r="F32" s="558"/>
      <c r="G32" s="195" t="s">
        <v>197</v>
      </c>
      <c r="H32" s="547">
        <f>+AS27</f>
        <v>0</v>
      </c>
      <c r="I32" s="548"/>
      <c r="J32" s="195" t="s">
        <v>197</v>
      </c>
      <c r="M32" s="556"/>
      <c r="P32" s="56"/>
      <c r="Q32" s="144"/>
      <c r="R32" s="51" t="s">
        <v>184</v>
      </c>
      <c r="S32" s="602" t="s">
        <v>37</v>
      </c>
      <c r="T32" s="605"/>
      <c r="U32" s="605"/>
      <c r="V32" s="606"/>
      <c r="W32" s="53"/>
      <c r="X32" s="53"/>
      <c r="Y32"/>
      <c r="Z32"/>
      <c r="AA32" s="537" t="s">
        <v>329</v>
      </c>
      <c r="AB32" s="538"/>
      <c r="AC32" s="538"/>
      <c r="AD32" s="538"/>
      <c r="AE32" s="538"/>
      <c r="AF32" s="538" t="s">
        <v>193</v>
      </c>
      <c r="AG32" s="538"/>
      <c r="AH32" s="538"/>
      <c r="AI32" s="538"/>
      <c r="AJ32" s="538"/>
      <c r="AK32" s="538"/>
      <c r="AL32" s="538" t="s">
        <v>194</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428</v>
      </c>
      <c r="C33" s="531"/>
      <c r="D33" s="614">
        <v>0</v>
      </c>
      <c r="E33" s="615"/>
      <c r="F33" s="615"/>
      <c r="G33" s="196" t="s">
        <v>197</v>
      </c>
      <c r="H33" s="600">
        <f>+AS31</f>
        <v>0</v>
      </c>
      <c r="I33" s="601"/>
      <c r="J33" s="196" t="s">
        <v>197</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2024-06-26T23:59:07Z</dcterms:created>
  <dcterms:modified xsi:type="dcterms:W3CDTF">2024-09-02T04:30:18Z</dcterms:modified>
</cp:coreProperties>
</file>