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44" i="94"/>
  <c r="K226" i="95" s="1"/>
  <c r="K202" i="98" s="1"/>
  <c r="AA28" i="94"/>
  <c r="AA29" i="94"/>
  <c r="AA36" i="94"/>
  <c r="H38" i="94"/>
  <c r="H37" i="94" s="1"/>
  <c r="O38" i="94"/>
  <c r="O37" i="94" s="1"/>
  <c r="O19" i="94" s="1"/>
  <c r="O10" i="94" s="1"/>
  <c r="AK27" i="82"/>
  <c r="X32" i="94"/>
  <c r="X31" i="94" s="1"/>
  <c r="X26" i="94" s="1"/>
  <c r="X27" i="94" s="1"/>
  <c r="X18" i="82"/>
  <c r="O16" i="83"/>
  <c r="Y50" i="94" s="1"/>
  <c r="X21" i="83"/>
  <c r="AK27" i="83"/>
  <c r="H27" i="94"/>
  <c r="X21" i="78"/>
  <c r="O16" i="79"/>
  <c r="R50" i="94" s="1"/>
  <c r="X21" i="89"/>
  <c r="F12" i="83"/>
  <c r="O18"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2" i="94"/>
  <c r="O13" i="94"/>
  <c r="O14" i="94"/>
  <c r="O15" i="94"/>
  <c r="O9" i="94"/>
  <c r="O55" i="94" s="1"/>
  <c r="O17" i="94"/>
  <c r="O16"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<sst xmlns="http://schemas.openxmlformats.org/spreadsheetml/2006/main" count="3175" uniqueCount="462">
  <si>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</si>
  <si>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</si>
  <si>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</si>
  <si>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</si>
  <si>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</si>
  <si>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</si>
  <si>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</si>
  <si>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</si>
  <si>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</si>
  <si>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</si>
  <si>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</si>
  <si>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</si>
  <si>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</si>
  <si>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</si>
  <si>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</si>
  <si>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</si>
  <si>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</si>
  <si>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</si>
  <si>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</si>
  <si>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</si>
  <si>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</si>
  <si>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</si>
  <si>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</si>
  <si>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</si>
  <si>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</si>
  <si>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</si>
  <si>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</si>
  <si>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</si>
  <si>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</si>
  <si>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</si>
  <si>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</si>
  <si>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</si>
  <si>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</si>
  <si>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</si>
  <si>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</si>
  <si>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</si>
  <si>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</si>
  <si>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</si>
  <si>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</si>
  <si>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</si>
  <si>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</si>
  <si>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</si>
  <si>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</si>
  <si>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</si>
  <si>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</si>
  <si>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</si>
  <si>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</si>
  <si>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</si>
  <si>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</si>
  <si>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</si>
  <si>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</si>
  <si>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</si>
  <si>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</si>
  <si>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</si>
  <si>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</si>
  <si>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</si>
  <si>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</si>
  <si>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</si>
  <si>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</si>
  <si>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</si>
  <si>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</si>
  <si>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</si>
  <si>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</si>
  <si>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</si>
  <si>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</si>
  <si>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</si>
  <si>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</si>
  <si>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</si>
  <si>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</si>
  <si>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</si>
  <si>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</si>
  <si>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</si>
  <si>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</si>
  <si>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</si>
  <si>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</si>
  <si>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</si>
  <si>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</si>
  <si>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</si>
  <si>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</si>
  <si>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</si>
  <si>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</si>
  <si>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</si>
  <si>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</si>
  <si>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</si>
  <si>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</si>
  <si>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</si>
  <si>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</si>
  <si>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</si>
  <si>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</si>
  <si>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</si>
  <si>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</si>
  <si>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</si>
  <si>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</si>
  <si>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</si>
  <si>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</si>
  <si>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</si>
  <si>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</si>
  <si>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</si>
  <si>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</si>
  <si>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</si>
  <si>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</si>
  <si>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</si>
  <si>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</si>
  <si>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</si>
  <si>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</si>
  <si>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</si>
  <si>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</si>
  <si>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</si>
  <si>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</si>
  <si>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</si>
  <si>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</si>
  <si>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</si>
  <si>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</si>
  <si>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</si>
  <si>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</si>
  <si>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</si>
  <si>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</si>
  <si>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</si>
  <si>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</si>
  <si>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</si>
  <si>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</si>
  <si>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</si>
  <si>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</si>
  <si>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</si>
  <si>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</si>
  <si>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</si>
  <si>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</si>
  <si>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</si>
  <si>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</si>
  <si>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</si>
  <si>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</si>
  <si>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</si>
  <si>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</si>
  <si>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</si>
  <si>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</si>
  <si>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</si>
  <si>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</si>
  <si>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</si>
  <si>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</si>
  <si>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</si>
  <si>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</si>
  <si>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</si>
  <si>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</si>
  <si>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</si>
  <si>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</si>
  <si>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</si>
  <si>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</si>
  <si>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</si>
  <si>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</si>
  <si>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</si>
  <si>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</si>
  <si>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</si>
  <si>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</si>
  <si>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</si>
  <si>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</si>
  <si>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</si>
  <si>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</si>
  <si>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</si>
  <si>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</si>
  <si>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</si>
  <si>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</si>
  <si>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</si>
  <si>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</si>
  <si>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</si>
  <si>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</si>
  <si>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</si>
  <si>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</si>
  <si>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</si>
  <si>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</si>
  <si>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</si>
  <si>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</si>
  <si>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</si>
  <si>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</si>
  <si>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</si>
  <si>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</si>
  <si>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</si>
  <si>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</si>
  <si>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</si>
  <si>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</si>
  <si>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</si>
  <si>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</si>
  <si>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</si>
  <si>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</si>
  <si>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</si>
  <si>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</si>
  <si>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</si>
  <si>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</si>
  <si>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</si>
  <si>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</si>
  <si>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</si>
  <si>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</si>
  <si>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</si>
  <si>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</si>
  <si>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</si>
  <si>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</si>
  <si>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</si>
  <si>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</si>
  <si>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</si>
  <si>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</si>
  <si>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</si>
  <si>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</si>
  <si>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</si>
  <si>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</si>
  <si>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</si>
  <si>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</si>
  <si>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</si>
  <si>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</si>
  <si>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</si>
  <si>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</si>
  <si>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</si>
  <si>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</si>
  <si>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</si>
  <si>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</si>
  <si>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</si>
  <si>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</si>
  <si>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</si>
  <si>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</si>
  <si>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</si>
  <si>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</si>
  <si>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</si>
  <si>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</si>
  <si>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</si>
  <si>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</si>
  <si>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</si>
  <si>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</si>
  <si>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</si>
  <si>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</si>
  <si>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</si>
  <si>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</si>
  <si>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</si>
  <si>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</si>
  <si>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</si>
  <si>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</si>
  <si>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</si>
  <si>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</si>
  <si>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</si>
  <si>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</si>
  <si>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</si>
  <si>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</si>
  <si>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</si>
  <si>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</si>
  <si>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</si>
  <si>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</si>
  <si>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</si>
  <si>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</si>
  <si>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</si>
  <si>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</si>
  <si>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</si>
  <si>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</si>
  <si>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</si>
  <si>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</si>
  <si>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</si>
  <si>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</si>
  <si>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</si>
  <si>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</si>
  <si>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</si>
  <si>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</si>
  <si>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</si>
  <si>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</si>
  <si>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</si>
  <si>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</si>
  <si>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</si>
  <si>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</si>
  <si>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</si>
  <si>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</si>
  <si>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</si>
  <si>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</si>
  <si>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</si>
  <si>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</si>
  <si>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</si>
  <si>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</si>
  <si>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</si>
  <si>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</si>
  <si>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</si>
  <si>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</si>
  <si>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</si>
  <si>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</si>
  <si>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</si>
  <si>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</si>
  <si>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</si>
  <si>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</si>
  <si>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</si>
  <si>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</si>
  <si>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</si>
  <si>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</si>
  <si>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</si>
  <si>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</si>
  <si>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</si>
  <si>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</si>
  <si>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</si>
  <si>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</si>
  <si>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</si>
  <si>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</si>
  <si>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</si>
  <si>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</si>
  <si>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</si>
  <si>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</si>
  <si>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</si>
  <si>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</si>
  <si>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</si>
  <si>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</si>
  <si>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</si>
  <si>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</si>
  <si>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</si>
  <si>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</si>
  <si>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</si>
  <si>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</si>
  <si>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</si>
  <si>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</si>
  <si>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</si>
  <si>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</si>
  <si>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</si>
  <si>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</si>
  <si>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</si>
  <si>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</si>
  <si>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</si>
  <si>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</si>
  <si>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</si>
  <si>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</si>
  <si>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</si>
  <si>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</si>
  <si>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</si>
  <si>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</si>
  <si>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</si>
  <si>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</si>
  <si>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</si>
  <si>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</si>
  <si>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</si>
  <si>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</si>
  <si>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</si>
  <si>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</si>
  <si>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</si>
  <si>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</si>
  <si>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</si>
  <si>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</si>
  <si>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</si>
  <si>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</si>
  <si>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</si>
  <si>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</si>
  <si>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</si>
  <si>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</si>
  <si>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</si>
  <si>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</si>
  <si>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</si>
  <si>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</si>
  <si>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</si>
  <si>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</si>
  <si>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</si>
  <si>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</si>
  <si>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</si>
  <si>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</si>
  <si>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</si>
  <si>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</si>
  <si>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</si>
  <si>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</si>
  <si>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</si>
  <si>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</si>
  <si>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</si>
  <si>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</si>
  <si>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</si>
  <si>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</si>
  <si>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</si>
  <si>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</si>
  <si>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</si>
  <si>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</si>
  <si>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</si>
  <si>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</si>
  <si>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</si>
  <si>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</si>
  <si>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</si>
  <si>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</si>
  <si>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</si>
  <si>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</si>
  <si>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</si>
  <si>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</si>
  <si>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</si>
  <si>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</si>
  <si>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</si>
  <si>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</si>
  <si>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</si>
  <si>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</si>
  <si>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</si>
  <si>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</si>
  <si>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</si>
  <si>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</si>
  <si>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</si>
  <si>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</si>
  <si>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</si>
  <si>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</si>
  <si>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</si>
  <si>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</si>
  <si>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</si>
  <si>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</si>
  <si>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</si>
  <si>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</si>
  <si>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</si>
  <si>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</si>
  <si>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</si>
  <si>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</si>
  <si>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</si>
  <si>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</si>
  <si>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</si>
  <si>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</si>
  <si>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</si>
  <si>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</si>
  <si>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</si>
  <si>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</si>
  <si>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</si>
  <si>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</si>
  <si>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</si>
  <si>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</si>
  <si>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</si>
  <si>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</si>
  <si>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</si>
  <si>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</si>
  <si>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</si>
  <si>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</si>
  <si>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</si>
  <si>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</si>
  <si>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</si>
  <si>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</si>
  <si>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</si>
  <si>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</si>
  <si>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</si>
  <si>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</si>
  <si>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</si>
  <si>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</si>
  <si>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</si>
  <si>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</si>
  <si>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</si>
  <si>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</si>
  <si>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</si>
  <si>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</si>
  <si>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</si>
  <si>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</si>
  <si>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</si>
  <si>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</si>
  <si>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</si>
  <si>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</si>
  <si>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</si>
  <si>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</si>
  <si>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</si>
  <si>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</si>
  <si>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</si>
  <si>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</si>
  <si>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</si>
  <si>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</si>
  <si>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令和6年6月17日</t>
    <phoneticPr fontId="3"/>
  </si>
  <si>
    <t>横浜市長</t>
  </si>
  <si>
    <t>豊橋市鍵田町36</t>
    <phoneticPr fontId="3"/>
  </si>
  <si>
    <t>株式会社オノコム
代表取締役　小野 達朗</t>
    <phoneticPr fontId="3"/>
  </si>
  <si>
    <t>0532-55-7711</t>
    <phoneticPr fontId="3"/>
  </si>
  <si>
    <t>株式会社オノコム</t>
    <phoneticPr fontId="3"/>
  </si>
  <si>
    <t>06　総合工事業</t>
    <phoneticPr fontId="3"/>
  </si>
  <si>
    <t>工事高　20,000,000,000円</t>
    <phoneticPr fontId="3"/>
  </si>
  <si>
    <t>177名</t>
    <phoneticPr fontId="3"/>
  </si>
  <si>
    <t>・電子マニフェストの継続活用
・分別を徹底し、再利用可能なものは再利用する
・優良認定のある処分業者を優先的に利用する</t>
    <phoneticPr fontId="3"/>
  </si>
  <si>
    <t>・前年度の取組の継続</t>
    <phoneticPr fontId="3"/>
  </si>
  <si>
    <t>廃プラ・紙くず・木くず・金属くず・廃石膏ボード・がれき類・コンクリートがら・石綿含有廃棄物等に分別している。</t>
    <phoneticPr fontId="3"/>
  </si>
  <si>
    <t>前年度の取組の継続</t>
    <phoneticPr fontId="3"/>
  </si>
  <si>
    <t>・可能な限り再生利用業者に処理を委託し、最終処分量を減少する
・優良認定のある処分業者を優先的に利用する
・電子マニフェストを利用し、法令違反のリスク回避徹底を行う
・分別を徹底する</t>
    <phoneticPr fontId="3"/>
  </si>
  <si>
    <t xml:space="preserve">横浜市管轄区域内																</t>
    <rPh sb="0" eb="3">
      <t>ヨコハマシ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</si>
</sst>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19325"/>
          <a:ext cx="3905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9800"/>
          <a:ext cx="39433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433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8375"/>
          <a:ext cx="39433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9800"/>
          <a:ext cx="39433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9800"/>
          <a:ext cx="39433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200275"/>
          <a:ext cx="39433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28850"/>
          <a:ext cx="39433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433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9800"/>
          <a:ext cx="39433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200275"/>
          <a:ext cx="39433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Y51" sqref="Y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2966</v>
      </c>
      <c r="Q49" s="567"/>
      <c r="R49" s="567"/>
      <c r="S49" s="567"/>
      <c r="T49" s="567"/>
      <c r="U49" s="568"/>
    </row>
    <row r="50" spans="3:23" ht="26.25" customHeight="1" x14ac:dyDescent="0.15">
      <c r="C50" s="538" t="s">
        <v>11</v>
      </c>
      <c r="D50" s="539"/>
      <c r="E50" s="540"/>
      <c r="F50" s="549" t="s">
        <v>461</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454</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455</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5</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1182.5</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5</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1123.3999999999999</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1182.5</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91.9</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1182.5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1123.3999999999999</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87.3</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1123.3999999999999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457</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株式会社オノコム</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4.9000000000000004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4.9000000000000004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4.9000000000000004</v>
      </c>
      <c r="P27" s="718"/>
      <c r="Q27" s="718"/>
      <c r="R27" s="718"/>
      <c r="S27" s="49" t="s">
        <v>38</v>
      </c>
      <c r="T27" s="70"/>
      <c r="U27" s="70"/>
      <c r="X27" s="68" t="s">
        <v>39</v>
      </c>
      <c r="Y27" s="71"/>
      <c r="AG27" s="58"/>
      <c r="AH27" s="58"/>
      <c r="AI27" s="58"/>
      <c r="AJ27" s="58"/>
      <c r="AK27" s="668">
        <f>+AG18+O27</f>
        <v>4.9000000000000004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4.9000000000000004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5.2</v>
      </c>
      <c r="G30" s="674"/>
      <c r="H30" s="214" t="s">
        <v>198</v>
      </c>
      <c r="L30" s="682"/>
      <c r="O30" s="61"/>
      <c r="Q30" s="684">
        <f>+ROUND(Z28,1)+ROUND(Z29,1)+ROUND(Z30,1)</f>
        <v>4.9000000000000004</v>
      </c>
      <c r="R30" s="718"/>
      <c r="S30" s="718"/>
      <c r="T30" s="718"/>
      <c r="U30" s="49" t="s">
        <v>16</v>
      </c>
      <c r="X30" s="726" t="s">
        <v>186</v>
      </c>
      <c r="Y30" s="727"/>
      <c r="Z30" s="670"/>
      <c r="AA30" s="671"/>
      <c r="AB30" s="671"/>
      <c r="AC30" s="671"/>
      <c r="AD30" s="671"/>
      <c r="AE30" s="49" t="s">
        <v>13</v>
      </c>
      <c r="AK30" s="655">
        <v>4.9000000000000004</v>
      </c>
      <c r="AL30" s="656"/>
      <c r="AM30" s="656"/>
      <c r="AN30" s="656"/>
      <c r="AO30" s="57" t="s">
        <v>13</v>
      </c>
      <c r="AR30" s="667"/>
      <c r="AS30" s="664"/>
      <c r="AT30" s="664"/>
      <c r="AU30" s="665"/>
    </row>
    <row r="31" spans="2:48" ht="27" customHeight="1" thickTop="1" thickBot="1" x14ac:dyDescent="0.2">
      <c r="B31" s="690" t="s">
        <v>375</v>
      </c>
      <c r="C31" s="679"/>
      <c r="D31" s="679"/>
      <c r="E31" s="680"/>
      <c r="F31" s="673">
        <v>5.2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6.2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v>
      </c>
      <c r="P27" s="718"/>
      <c r="Q27" s="718"/>
      <c r="R27" s="718"/>
      <c r="S27" s="49" t="s">
        <v>38</v>
      </c>
      <c r="T27" s="70"/>
      <c r="U27" s="70"/>
      <c r="X27" s="68" t="s">
        <v>39</v>
      </c>
      <c r="Y27" s="71"/>
      <c r="AG27" s="58"/>
      <c r="AH27" s="58"/>
      <c r="AI27" s="58"/>
      <c r="AJ27" s="58"/>
      <c r="AK27" s="668">
        <f>+AG18+O27</f>
        <v>6.2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6.5</v>
      </c>
      <c r="G30" s="674"/>
      <c r="H30" s="214" t="s">
        <v>198</v>
      </c>
      <c r="L30" s="682"/>
      <c r="O30" s="61"/>
      <c r="Q30" s="684">
        <f>+ROUND(Z28,1)+ROUND(Z29,1)+ROUND(Z30,1)</f>
        <v>6.2</v>
      </c>
      <c r="R30" s="718"/>
      <c r="S30" s="718"/>
      <c r="T30" s="718"/>
      <c r="U30" s="49" t="s">
        <v>16</v>
      </c>
      <c r="X30" s="726" t="s">
        <v>186</v>
      </c>
      <c r="Y30" s="727"/>
      <c r="Z30" s="670"/>
      <c r="AA30" s="671"/>
      <c r="AB30" s="671"/>
      <c r="AC30" s="671"/>
      <c r="AD30" s="671"/>
      <c r="AE30" s="49" t="s">
        <v>13</v>
      </c>
      <c r="AK30" s="655">
        <v>6.2</v>
      </c>
      <c r="AL30" s="656"/>
      <c r="AM30" s="656"/>
      <c r="AN30" s="656"/>
      <c r="AO30" s="57" t="s">
        <v>13</v>
      </c>
      <c r="AR30" s="667"/>
      <c r="AS30" s="664"/>
      <c r="AT30" s="664"/>
      <c r="AU30" s="665"/>
    </row>
    <row r="31" spans="2:48" ht="27" customHeight="1" thickTop="1" thickBot="1" x14ac:dyDescent="0.2">
      <c r="B31" s="690" t="s">
        <v>375</v>
      </c>
      <c r="C31" s="679"/>
      <c r="D31" s="679"/>
      <c r="E31" s="680"/>
      <c r="F31" s="673">
        <v>6.5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5.7</v>
      </c>
      <c r="P27" s="718"/>
      <c r="Q27" s="718"/>
      <c r="R27" s="718"/>
      <c r="S27" s="49" t="s">
        <v>38</v>
      </c>
      <c r="T27" s="70"/>
      <c r="U27" s="70"/>
      <c r="X27" s="68" t="s">
        <v>39</v>
      </c>
      <c r="Y27" s="71"/>
      <c r="AG27" s="58"/>
      <c r="AH27" s="58"/>
      <c r="AI27" s="58"/>
      <c r="AJ27" s="58"/>
      <c r="AK27" s="668">
        <f>+AG18+O27</f>
        <v>5.7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v>
      </c>
      <c r="G30" s="674"/>
      <c r="H30" s="214" t="s">
        <v>198</v>
      </c>
      <c r="L30" s="682"/>
      <c r="O30" s="61"/>
      <c r="Q30" s="684">
        <f>+ROUND(Z28,1)+ROUND(Z29,1)+ROUND(Z30,1)</f>
        <v>5.7</v>
      </c>
      <c r="R30" s="718"/>
      <c r="S30" s="718"/>
      <c r="T30" s="718"/>
      <c r="U30" s="49" t="s">
        <v>16</v>
      </c>
      <c r="X30" s="726" t="s">
        <v>186</v>
      </c>
      <c r="Y30" s="727"/>
      <c r="Z30" s="670"/>
      <c r="AA30" s="671"/>
      <c r="AB30" s="671"/>
      <c r="AC30" s="671"/>
      <c r="AD30" s="671"/>
      <c r="AE30" s="49" t="s">
        <v>13</v>
      </c>
      <c r="AK30" s="655">
        <v>5.7</v>
      </c>
      <c r="AL30" s="656"/>
      <c r="AM30" s="656"/>
      <c r="AN30" s="656"/>
      <c r="AO30" s="57" t="s">
        <v>13</v>
      </c>
      <c r="AR30" s="667"/>
      <c r="AS30" s="664"/>
      <c r="AT30" s="664"/>
      <c r="AU30" s="665"/>
    </row>
    <row r="31" spans="2:48" ht="27" customHeight="1" thickTop="1" thickBot="1" x14ac:dyDescent="0.2">
      <c r="B31" s="690" t="s">
        <v>375</v>
      </c>
      <c r="C31" s="679"/>
      <c r="D31" s="679"/>
      <c r="E31" s="680"/>
      <c r="F31" s="673">
        <v>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1068.3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1124.5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1068.3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1068.3</v>
      </c>
      <c r="P27" s="718"/>
      <c r="Q27" s="718"/>
      <c r="R27" s="718"/>
      <c r="S27" s="49" t="s">
        <v>38</v>
      </c>
      <c r="T27" s="70"/>
      <c r="U27" s="70"/>
      <c r="X27" s="68" t="s">
        <v>39</v>
      </c>
      <c r="Y27" s="71"/>
      <c r="AG27" s="58"/>
      <c r="AH27" s="58"/>
      <c r="AI27" s="58"/>
      <c r="AJ27" s="58"/>
      <c r="AK27" s="668">
        <f>+AG18+O27</f>
        <v>1068.3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1068.3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1124.5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72.900000000000006</v>
      </c>
      <c r="G30" s="674"/>
      <c r="H30" s="214" t="s">
        <v>198</v>
      </c>
      <c r="L30" s="682"/>
      <c r="O30" s="61"/>
      <c r="Q30" s="684">
        <f>+ROUND(Z28,1)+ROUND(Z29,1)+ROUND(Z30,1)</f>
        <v>1068.3</v>
      </c>
      <c r="R30" s="718"/>
      <c r="S30" s="718"/>
      <c r="T30" s="718"/>
      <c r="U30" s="49" t="s">
        <v>16</v>
      </c>
      <c r="X30" s="726" t="s">
        <v>186</v>
      </c>
      <c r="Y30" s="727"/>
      <c r="Z30" s="670"/>
      <c r="AA30" s="671"/>
      <c r="AB30" s="671"/>
      <c r="AC30" s="671"/>
      <c r="AD30" s="671"/>
      <c r="AE30" s="49" t="s">
        <v>13</v>
      </c>
      <c r="AK30" s="655">
        <v>69.3</v>
      </c>
      <c r="AL30" s="656"/>
      <c r="AM30" s="656"/>
      <c r="AN30" s="656"/>
      <c r="AO30" s="57" t="s">
        <v>13</v>
      </c>
      <c r="AR30" s="667"/>
      <c r="AS30" s="664"/>
      <c r="AT30" s="664"/>
      <c r="AU30" s="665"/>
    </row>
    <row r="31" spans="2:48" ht="27" customHeight="1" thickTop="1" thickBot="1" x14ac:dyDescent="0.2">
      <c r="B31" s="690" t="s">
        <v>375</v>
      </c>
      <c r="C31" s="679"/>
      <c r="D31" s="679"/>
      <c r="E31" s="680"/>
      <c r="F31" s="673">
        <v>1124.5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株式会社オノコム</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38.299999999999997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40.299999999999997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38.299999999999997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38.299999999999997</v>
      </c>
      <c r="P27" s="718"/>
      <c r="Q27" s="718"/>
      <c r="R27" s="718"/>
      <c r="S27" s="49" t="s">
        <v>38</v>
      </c>
      <c r="T27" s="70"/>
      <c r="U27" s="70"/>
      <c r="X27" s="68" t="s">
        <v>39</v>
      </c>
      <c r="Y27" s="71"/>
      <c r="AG27" s="58"/>
      <c r="AH27" s="58"/>
      <c r="AI27" s="58"/>
      <c r="AJ27" s="58"/>
      <c r="AK27" s="668">
        <f>+AG18+O27</f>
        <v>38.299999999999997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38.299999999999997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40.299999999999997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v>
      </c>
      <c r="G30" s="674"/>
      <c r="H30" s="214" t="s">
        <v>198</v>
      </c>
      <c r="L30" s="682"/>
      <c r="O30" s="61"/>
      <c r="Q30" s="684">
        <f>+ROUND(Z28,1)+ROUND(Z29,1)+ROUND(Z30,1)</f>
        <v>38.299999999999997</v>
      </c>
      <c r="R30" s="718"/>
      <c r="S30" s="718"/>
      <c r="T30" s="718"/>
      <c r="U30" s="49" t="s">
        <v>16</v>
      </c>
      <c r="X30" s="726" t="s">
        <v>186</v>
      </c>
      <c r="Y30" s="727"/>
      <c r="Z30" s="670"/>
      <c r="AA30" s="671"/>
      <c r="AB30" s="671"/>
      <c r="AC30" s="671"/>
      <c r="AD30" s="671"/>
      <c r="AE30" s="49" t="s">
        <v>13</v>
      </c>
      <c r="AK30" s="655">
        <v>1.2</v>
      </c>
      <c r="AL30" s="656"/>
      <c r="AM30" s="656"/>
      <c r="AN30" s="656"/>
      <c r="AO30" s="57" t="s">
        <v>13</v>
      </c>
      <c r="AR30" s="667"/>
      <c r="AS30" s="664"/>
      <c r="AT30" s="664"/>
      <c r="AU30" s="665"/>
    </row>
    <row r="31" spans="2:48" ht="27" customHeight="1" thickTop="1" thickBot="1" x14ac:dyDescent="0.2">
      <c r="B31" s="690" t="s">
        <v>375</v>
      </c>
      <c r="C31" s="679"/>
      <c r="D31" s="679"/>
      <c r="E31" s="680"/>
      <c r="F31" s="673">
        <v>40.299999999999997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Z7" sqref="Z7"/>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株式会社オノコム</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5.2</v>
      </c>
      <c r="M9" s="377">
        <f>IF(OR(ｷ.紙くず!F24&gt;0,ｷ.紙くず!F24&lt;0),ｷ.紙くず!F24,IF(M$19&gt;0,"0",0))</f>
        <v>0</v>
      </c>
      <c r="N9" s="377">
        <f>IF(OR(ｸ.木くず!F24&gt;0,ｸ.木くず!F24&lt;0),ｸ.木くず!F24,IF(N$19&gt;0,"0",0))</f>
        <v>6.5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6</v>
      </c>
      <c r="U9" s="377">
        <f>IF(OR(ｿ.鉱さい!F24&gt;0,ｿ.鉱さい!F24&lt;0),ｿ.鉱さい!F24,IF(U$19&gt;0,"0",0))</f>
        <v>0</v>
      </c>
      <c r="V9" s="377">
        <f>IF(OR(ﾀ.がれき類!F24&gt;0,ﾀ.がれき類!F24&lt;0),ﾀ.がれき類!F24,IF(V$19&gt;0,"0",0))</f>
        <v>1124.5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40.299999999999997</v>
      </c>
      <c r="AA9" s="379">
        <f>IF(SUM(G9:Z9)&gt;0,SUM(G9:Z9),IF(AA$19&gt;0,"0",0))</f>
        <v>1182.5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5.2</v>
      </c>
      <c r="M14" s="383">
        <f>IF(OR(ｷ.紙くず!F29&gt;0,ｷ.紙くず!F29&lt;0),ｷ.紙くず!F29,IF(M$19&gt;0,"0",0))</f>
        <v>0</v>
      </c>
      <c r="N14" s="383">
        <f>IF(OR(ｸ.木くず!F29&gt;0,ｸ.木くず!F29&lt;0),ｸ.木くず!F29,IF(N$19&gt;0,"0",0))</f>
        <v>6.5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6</v>
      </c>
      <c r="U14" s="383">
        <f>IF(OR(ｿ.鉱さい!F29&gt;0,ｿ.鉱さい!F29&lt;0),ｿ.鉱さい!F29,IF(U$19&gt;0,"0",0))</f>
        <v>0</v>
      </c>
      <c r="V14" s="383">
        <f>IF(OR(ﾀ.がれき類!F29&gt;0,ﾀ.がれき類!F29&lt;0),ﾀ.がれき類!F29,IF(V$19&gt;0,"0",0))</f>
        <v>1124.5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40.299999999999997</v>
      </c>
      <c r="AA14" s="385">
        <f t="shared" si="0"/>
        <v>1182.5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5.2</v>
      </c>
      <c r="M15" s="383">
        <f>IF(OR(ｷ.紙くず!F30&gt;0,ｷ.紙くず!F30&lt;0),ｷ.紙くず!F30,IF(M$19&gt;0,"0",0))</f>
        <v>0</v>
      </c>
      <c r="N15" s="383">
        <f>IF(OR(ｸ.木くず!F30&gt;0,ｸ.木くず!F30&lt;0),ｸ.木くず!F30,IF(N$19&gt;0,"0",0))</f>
        <v>6.5</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6</v>
      </c>
      <c r="U15" s="383">
        <f>IF(OR(ｿ.鉱さい!F30&gt;0,ｿ.鉱さい!F30&lt;0),ｿ.鉱さい!F30,IF(U$19&gt;0,"0",0))</f>
        <v>0</v>
      </c>
      <c r="V15" s="383">
        <f>IF(OR(ﾀ.がれき類!F30&gt;0,ﾀ.がれき類!F30&lt;0),ﾀ.がれき類!F30,IF(V$19&gt;0,"0",0))</f>
        <v>72.900000000000006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1.3</v>
      </c>
      <c r="AA15" s="385">
        <f t="shared" si="0"/>
        <v>91.9</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5.2</v>
      </c>
      <c r="M16" s="383">
        <f>IF(OR(ｷ.紙くず!F31&gt;0,ｷ.紙くず!F31&lt;0),ｷ.紙くず!F31,IF(M$19&gt;0,"0",0))</f>
        <v>0</v>
      </c>
      <c r="N16" s="383">
        <f>IF(OR(ｸ.木くず!F31&gt;0,ｸ.木くず!F31&lt;0),ｸ.木くず!F31,IF(N$19&gt;0,"0",0))</f>
        <v>6.5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6</v>
      </c>
      <c r="U16" s="383">
        <f>IF(OR(ｿ.鉱さい!F31&gt;0,ｿ.鉱さい!F31&lt;0),ｿ.鉱さい!F31,IF(U$19&gt;0,"0",0))</f>
        <v>0</v>
      </c>
      <c r="V16" s="383">
        <f>IF(OR(ﾀ.がれき類!F31&gt;0,ﾀ.がれき類!F31&lt;0),ﾀ.がれき類!F31,IF(V$19&gt;0,"0",0))</f>
        <v>1124.5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40.299999999999997</v>
      </c>
      <c r="AA16" s="385">
        <f t="shared" si="0"/>
        <v>1182.5</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4.9000000000000004</v>
      </c>
      <c r="M19" s="389">
        <f t="shared" si="1"/>
        <v>0</v>
      </c>
      <c r="N19" s="389">
        <f t="shared" si="1"/>
        <v>6.2</v>
      </c>
      <c r="O19" s="389">
        <f t="shared" si="1"/>
        <v>0</v>
      </c>
      <c r="P19" s="389">
        <f t="shared" si="1"/>
        <v>0</v>
      </c>
      <c r="Q19" s="389">
        <f t="shared" si="1"/>
        <v>0</v>
      </c>
      <c r="R19" s="389">
        <f t="shared" si="1"/>
        <v>0</v>
      </c>
      <c r="S19" s="389">
        <f t="shared" si="1"/>
        <v>0</v>
      </c>
      <c r="T19" s="389">
        <f t="shared" si="1"/>
        <v>5.7</v>
      </c>
      <c r="U19" s="389">
        <f t="shared" si="1"/>
        <v>0</v>
      </c>
      <c r="V19" s="389">
        <f t="shared" si="1"/>
        <v>1068.3</v>
      </c>
      <c r="W19" s="389">
        <f t="shared" si="1"/>
        <v>0</v>
      </c>
      <c r="X19" s="389">
        <f t="shared" si="1"/>
        <v>0</v>
      </c>
      <c r="Y19" s="389">
        <f t="shared" si="1"/>
        <v>0</v>
      </c>
      <c r="Z19" s="390">
        <f t="shared" si="1"/>
        <v>38.299999999999997</v>
      </c>
      <c r="AA19" s="391">
        <f t="shared" ref="AA19:AA25" si="2">SUM(G19:Z19)</f>
        <v>1123.3999999999999</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4.9000000000000004</v>
      </c>
      <c r="M37" s="424">
        <f t="shared" si="8"/>
        <v>0</v>
      </c>
      <c r="N37" s="424">
        <f t="shared" si="8"/>
        <v>6.2</v>
      </c>
      <c r="O37" s="424">
        <f t="shared" si="8"/>
        <v>0</v>
      </c>
      <c r="P37" s="424">
        <f t="shared" si="8"/>
        <v>0</v>
      </c>
      <c r="Q37" s="424">
        <f t="shared" si="8"/>
        <v>0</v>
      </c>
      <c r="R37" s="424">
        <f t="shared" si="8"/>
        <v>0</v>
      </c>
      <c r="S37" s="424">
        <f t="shared" si="8"/>
        <v>0</v>
      </c>
      <c r="T37" s="424">
        <f t="shared" si="8"/>
        <v>5.7</v>
      </c>
      <c r="U37" s="424">
        <f t="shared" si="8"/>
        <v>0</v>
      </c>
      <c r="V37" s="424">
        <f t="shared" si="8"/>
        <v>1068.3</v>
      </c>
      <c r="W37" s="424">
        <f t="shared" si="8"/>
        <v>0</v>
      </c>
      <c r="X37" s="424">
        <f t="shared" si="8"/>
        <v>0</v>
      </c>
      <c r="Y37" s="424">
        <f t="shared" si="8"/>
        <v>0</v>
      </c>
      <c r="Z37" s="425">
        <f t="shared" si="8"/>
        <v>38.299999999999997</v>
      </c>
      <c r="AA37" s="426">
        <f t="shared" si="4"/>
        <v>1123.3999999999999</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4.9000000000000004</v>
      </c>
      <c r="M38" s="415">
        <f t="shared" si="9"/>
        <v>0</v>
      </c>
      <c r="N38" s="415">
        <f t="shared" si="9"/>
        <v>6.2</v>
      </c>
      <c r="O38" s="415">
        <f t="shared" si="9"/>
        <v>0</v>
      </c>
      <c r="P38" s="415">
        <f t="shared" si="9"/>
        <v>0</v>
      </c>
      <c r="Q38" s="415">
        <f t="shared" si="9"/>
        <v>0</v>
      </c>
      <c r="R38" s="415">
        <f t="shared" si="9"/>
        <v>0</v>
      </c>
      <c r="S38" s="415">
        <f t="shared" si="9"/>
        <v>0</v>
      </c>
      <c r="T38" s="415">
        <f t="shared" si="9"/>
        <v>5.7</v>
      </c>
      <c r="U38" s="415">
        <f t="shared" si="9"/>
        <v>0</v>
      </c>
      <c r="V38" s="415">
        <f t="shared" si="9"/>
        <v>1068.3</v>
      </c>
      <c r="W38" s="415">
        <f t="shared" si="9"/>
        <v>0</v>
      </c>
      <c r="X38" s="415">
        <f t="shared" si="9"/>
        <v>0</v>
      </c>
      <c r="Y38" s="415">
        <f t="shared" si="9"/>
        <v>0</v>
      </c>
      <c r="Z38" s="416">
        <f t="shared" si="9"/>
        <v>38.299999999999997</v>
      </c>
      <c r="AA38" s="417">
        <f t="shared" si="4"/>
        <v>1123.3999999999999</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4.9000000000000004</v>
      </c>
      <c r="M39" s="418">
        <f>+ｷ.紙くず!$Z$28</f>
        <v>0</v>
      </c>
      <c r="N39" s="418">
        <f>+ｸ.木くず!$Z$28</f>
        <v>6.2</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5.7</v>
      </c>
      <c r="U39" s="418">
        <f>+ｿ.鉱さい!$Z$28</f>
        <v>0</v>
      </c>
      <c r="V39" s="418">
        <f>+ﾀ.がれき類!$Z$28</f>
        <v>1068.3</v>
      </c>
      <c r="W39" s="418">
        <f>+ﾁ.動物のふん尿!$Z$28</f>
        <v>0</v>
      </c>
      <c r="X39" s="418">
        <f>+ﾂ.動物の死体!$Z$28</f>
        <v>0</v>
      </c>
      <c r="Y39" s="418">
        <f>+ﾃ.ばいじん!$Z$28</f>
        <v>0</v>
      </c>
      <c r="Z39" s="419">
        <f>+ﾄ.混合廃棄物その他!$Z$28</f>
        <v>38.299999999999997</v>
      </c>
      <c r="AA39" s="420">
        <f t="shared" si="4"/>
        <v>1123.3999999999999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4.9000000000000004</v>
      </c>
      <c r="M43" s="427">
        <f>+ｷ.紙くず!$AK$27</f>
        <v>0</v>
      </c>
      <c r="N43" s="427">
        <f>+ｸ.木くず!$AK$27</f>
        <v>6.2</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5.7</v>
      </c>
      <c r="U43" s="427">
        <f>+ｿ.鉱さい!$AK$27</f>
        <v>0</v>
      </c>
      <c r="V43" s="427">
        <f>+ﾀ.がれき類!$AK$27</f>
        <v>1068.3</v>
      </c>
      <c r="W43" s="427">
        <f>+ﾁ.動物のふん尿!$AK$27</f>
        <v>0</v>
      </c>
      <c r="X43" s="427">
        <f>+ﾂ.動物の死体!$AK$27</f>
        <v>0</v>
      </c>
      <c r="Y43" s="427">
        <f>+ﾃ.ばいじん!$AK$27</f>
        <v>0</v>
      </c>
      <c r="Z43" s="428">
        <f>+ﾄ.混合廃棄物その他!$AK$27</f>
        <v>38.299999999999997</v>
      </c>
      <c r="AA43" s="429">
        <f t="shared" si="4"/>
        <v>1123.3999999999999</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4.9000000000000004</v>
      </c>
      <c r="M44" s="430">
        <f>+ｷ.紙くず!$AK$30</f>
        <v>0</v>
      </c>
      <c r="N44" s="430">
        <f>+ｸ.木くず!$AK$30</f>
        <v>6.2</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5.7</v>
      </c>
      <c r="U44" s="430">
        <f>+ｿ.鉱さい!$AK$30</f>
        <v>0</v>
      </c>
      <c r="V44" s="430">
        <f>+ﾀ.がれき類!$AK$30</f>
        <v>69.3</v>
      </c>
      <c r="W44" s="430">
        <f>+ﾁ.動物のふん尿!$AK$30</f>
        <v>0</v>
      </c>
      <c r="X44" s="430">
        <f>+ﾂ.動物の死体!$AK$30</f>
        <v>0</v>
      </c>
      <c r="Y44" s="430">
        <f>+ﾃ.ばいじん!$AK$30</f>
        <v>0</v>
      </c>
      <c r="Z44" s="431">
        <f>+ﾄ.混合廃棄物その他!$AK$30</f>
        <v>1.2</v>
      </c>
      <c r="AA44" s="432">
        <f t="shared" si="4"/>
        <v>87.3</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4.9000000000000004</v>
      </c>
      <c r="M45" s="433">
        <f>+ｷ.紙くず!$AR$24</f>
        <v>0</v>
      </c>
      <c r="N45" s="433">
        <f>+ｸ.木くず!$AR$24</f>
        <v>6.2</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5.7</v>
      </c>
      <c r="U45" s="433">
        <f>+ｿ.鉱さい!$AR$24</f>
        <v>0</v>
      </c>
      <c r="V45" s="433">
        <f>+ﾀ.がれき類!$AR$24</f>
        <v>1068.3</v>
      </c>
      <c r="W45" s="433">
        <f>+ﾁ.動物のふん尿!$AR$24</f>
        <v>0</v>
      </c>
      <c r="X45" s="433">
        <f>+ﾂ.動物の死体!$AR$24</f>
        <v>0</v>
      </c>
      <c r="Y45" s="433">
        <f>+ﾃ.ばいじん!$AR$24</f>
        <v>0</v>
      </c>
      <c r="Z45" s="434">
        <f>+ﾄ.混合廃棄物その他!$AR$24</f>
        <v>38.299999999999997</v>
      </c>
      <c r="AA45" s="435">
        <f t="shared" si="4"/>
        <v>1123.3999999999999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10.100000000000001</v>
      </c>
      <c r="M55" s="480">
        <f t="shared" si="10"/>
        <v>0</v>
      </c>
      <c r="N55" s="480">
        <f t="shared" si="10"/>
        <v>12.7</v>
      </c>
      <c r="O55" s="480">
        <f t="shared" si="10"/>
        <v>0</v>
      </c>
      <c r="P55" s="480">
        <f t="shared" si="10"/>
        <v>0</v>
      </c>
      <c r="Q55" s="480">
        <f t="shared" si="10"/>
        <v>0</v>
      </c>
      <c r="R55" s="480">
        <f t="shared" si="10"/>
        <v>0</v>
      </c>
      <c r="S55" s="480">
        <f t="shared" si="10"/>
        <v>0</v>
      </c>
      <c r="T55" s="480">
        <f t="shared" si="10"/>
        <v>11.7</v>
      </c>
      <c r="U55" s="480">
        <f t="shared" si="10"/>
        <v>0</v>
      </c>
      <c r="V55" s="480">
        <f t="shared" si="10"/>
        <v>2192.8000000000002</v>
      </c>
      <c r="W55" s="480">
        <f t="shared" si="10"/>
        <v>0</v>
      </c>
      <c r="X55" s="480">
        <f t="shared" si="10"/>
        <v>0</v>
      </c>
      <c r="Y55" s="480">
        <f t="shared" si="10"/>
        <v>0</v>
      </c>
      <c r="Z55" s="480">
        <f t="shared" si="10"/>
        <v>78.599999999999994</v>
      </c>
      <c r="AA55" s="481">
        <f>+AA9+AA19+AA20</f>
        <v>2305.8999999999996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令和6年6月17日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豊橋市鍵田町36</v>
      </c>
      <c r="M16" s="884"/>
      <c r="N16" s="884"/>
      <c r="O16" s="884"/>
      <c r="P16" s="884"/>
      <c r="Q16" s="884"/>
      <c r="R16" s="884"/>
      <c r="S16" s="884"/>
      <c r="T16" s="884"/>
      <c r="U16" s="282"/>
    </row>
    <row r="17" spans="1:21" ht="26.25" customHeight="1" x14ac:dyDescent="0.15">
      <c r="C17" s="86"/>
      <c r="I17" s="25"/>
      <c r="J17" s="25" t="s">
        <v>7</v>
      </c>
      <c r="K17" s="25"/>
      <c r="L17" s="884" t="str">
        <f>+表紙!L41</f>
        <v>株式会社オノコム
代表取締役　小野 達朗</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0532-55-7711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株式会社オノコム</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2966</v>
      </c>
      <c r="Q25" s="891"/>
      <c r="R25" s="891"/>
      <c r="S25" s="891"/>
      <c r="T25" s="891"/>
      <c r="U25" s="892"/>
    </row>
    <row r="26" spans="1:21" ht="26.25" customHeight="1" x14ac:dyDescent="0.15">
      <c r="C26" s="538" t="s">
        <v>11</v>
      </c>
      <c r="D26" s="539"/>
      <c r="E26" s="540"/>
      <c r="F26" s="906" t="str">
        <f>+表紙!F50</f>
        <v xml:space="preserve">横浜市管轄区域内																</v>
      </c>
      <c r="G26" s="907"/>
      <c r="H26" s="907"/>
      <c r="I26" s="907"/>
      <c r="J26" s="907"/>
      <c r="K26" s="907"/>
      <c r="L26" s="907"/>
      <c r="M26" s="907"/>
      <c r="N26" s="341" t="s">
        <v>172</v>
      </c>
      <c r="O26"/>
      <c r="P26"/>
      <c r="Q26" s="901" t="str">
        <f>IF(+表紙!Q50="","",+表紙!Q50)</f>
        <v>0532-55-7711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06　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工事高　20,000,000,000円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177名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5</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1182.5</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・電子マニフェストの継続活用
・分別を徹底し、再利用可能なものは再利用する
・優良認定のある処分業者を優先的に利用する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5</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1123.3999999999999</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・前年度の取組の継続</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廃プラ・紙くず・木くず・金属くず・廃石膏ボード・がれき類・コンクリートがら・石綿含有廃棄物等に分別している。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前年度の取組の継続</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1182.5</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91.9</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1182.5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・可能な限り再生利用業者に処理を委託し、最終処分量を減少する
・優良認定のある処分業者を優先的に利用する
・電子マニフェストを利用し、法令違反のリスク回避徹底を行う
・分別を徹底する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1123.3999999999999</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87.3</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1123.3999999999999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・前年度の取組の継続</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2024-06-25T23:29:25Z</dcterms:created>
  <dcterms:modified xsi:type="dcterms:W3CDTF">2024-09-09T02:42:46Z</dcterms:modified>
</cp:coreProperties>
</file>