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I32" i="94" l="1"/>
  <c r="I31" i="94" s="1"/>
  <c r="I26" i="94" s="1"/>
  <c r="I27" i="94" s="1"/>
  <c r="AA44" i="94"/>
  <c r="K226" i="95" s="1"/>
  <c r="K202" i="98" s="1"/>
  <c r="AA36" i="94"/>
  <c r="AA28" i="94"/>
  <c r="H32" i="94"/>
  <c r="H31" i="94" s="1"/>
  <c r="H26" i="94" s="1"/>
  <c r="AA29" i="94"/>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55" i="94" s="1"/>
  <c r="Q12" i="94"/>
  <c r="T12" i="94"/>
  <c r="T16" i="94"/>
  <c r="T9" i="94"/>
  <c r="T55" i="94" s="1"/>
  <c r="T14" i="94"/>
  <c r="W16" i="94"/>
  <c r="W14" i="94"/>
  <c r="W12" i="94"/>
  <c r="W9" i="94"/>
  <c r="W55" i="94" s="1"/>
  <c r="Y9" i="94"/>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R55" i="94"/>
  <c r="M55" i="94"/>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<sst xmlns="http://schemas.openxmlformats.org/spreadsheetml/2006/main" count="3174" uniqueCount="462">
  <si>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</si>
  <si>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</si>
  <si>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</si>
  <si>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</si>
  <si>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</si>
  <si>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</si>
  <si>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</si>
  <si>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</si>
  <si>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</si>
  <si>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</si>
  <si>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</si>
  <si>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</si>
  <si>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</si>
  <si>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</si>
  <si>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</si>
  <si>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</si>
  <si>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</si>
  <si>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</si>
  <si>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</si>
  <si>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</si>
  <si>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</si>
  <si>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</si>
  <si>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</si>
  <si>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</si>
  <si>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</si>
  <si>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</si>
  <si>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</si>
  <si>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</si>
  <si>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</si>
  <si>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</si>
  <si>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</si>
  <si>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</si>
  <si>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</si>
  <si>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</si>
  <si>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</si>
  <si>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</si>
  <si>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</si>
  <si>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</si>
  <si>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</si>
  <si>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</si>
  <si>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</si>
  <si>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</si>
  <si>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</si>
  <si>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</si>
  <si>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</si>
  <si>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</si>
  <si>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</si>
  <si>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</si>
  <si>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</si>
  <si>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</si>
  <si>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</si>
  <si>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</si>
  <si>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</si>
  <si>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</si>
  <si>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</si>
  <si>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</si>
  <si>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</si>
  <si>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</si>
  <si>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</si>
  <si>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</si>
  <si>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</si>
  <si>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</si>
  <si>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</si>
  <si>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</si>
  <si>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</si>
  <si>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</si>
  <si>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</si>
  <si>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</si>
  <si>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</si>
  <si>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</si>
  <si>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</si>
  <si>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</si>
  <si>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</si>
  <si>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</si>
  <si>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</si>
  <si>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</si>
  <si>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</si>
  <si>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</si>
  <si>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</si>
  <si>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</si>
  <si>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</si>
  <si>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</si>
  <si>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</si>
  <si>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</si>
  <si>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</si>
  <si>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</si>
  <si>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</si>
  <si>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</si>
  <si>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</si>
  <si>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</si>
  <si>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</si>
  <si>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</si>
  <si>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</si>
  <si>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</si>
  <si>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</si>
  <si>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</si>
  <si>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</si>
  <si>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</si>
  <si>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</si>
  <si>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</si>
  <si>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</si>
  <si>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</si>
  <si>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</si>
  <si>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</si>
  <si>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</si>
  <si>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</si>
  <si>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</si>
  <si>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</si>
  <si>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</si>
  <si>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</si>
  <si>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</si>
  <si>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</si>
  <si>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</si>
  <si>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</si>
  <si>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</si>
  <si>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</si>
  <si>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</si>
  <si>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</si>
  <si>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</si>
  <si>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</si>
  <si>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</si>
  <si>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</si>
  <si>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</si>
  <si>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</si>
  <si>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</si>
  <si>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</si>
  <si>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</si>
  <si>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</si>
  <si>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</si>
  <si>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</si>
  <si>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</si>
  <si>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</si>
  <si>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</si>
  <si>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</si>
  <si>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</si>
  <si>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</si>
  <si>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</si>
  <si>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</si>
  <si>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</si>
  <si>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</si>
  <si>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</si>
  <si>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</si>
  <si>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</si>
  <si>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</si>
  <si>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</si>
  <si>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</si>
  <si>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</si>
  <si>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</si>
  <si>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</si>
  <si>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</si>
  <si>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</si>
  <si>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</si>
  <si>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</si>
  <si>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</si>
  <si>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</si>
  <si>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</si>
  <si>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</si>
  <si>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</si>
  <si>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</si>
  <si>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</si>
  <si>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</si>
  <si>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</si>
  <si>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</si>
  <si>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</si>
  <si>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</si>
  <si>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</si>
  <si>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</si>
  <si>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</si>
  <si>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</si>
  <si>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</si>
  <si>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</si>
  <si>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</si>
  <si>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</si>
  <si>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</si>
  <si>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</si>
  <si>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</si>
  <si>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</si>
  <si>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</si>
  <si>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</si>
  <si>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</si>
  <si>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</si>
  <si>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</si>
  <si>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</si>
  <si>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</si>
  <si>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</si>
  <si>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</si>
  <si>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</si>
  <si>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</si>
  <si>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</si>
  <si>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</si>
  <si>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</si>
  <si>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</si>
  <si>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</si>
  <si>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</si>
  <si>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</si>
  <si>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</si>
  <si>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</si>
  <si>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</si>
  <si>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</si>
  <si>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</si>
  <si>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</si>
  <si>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</si>
  <si>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</si>
  <si>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</si>
  <si>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</si>
  <si>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</si>
  <si>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</si>
  <si>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</si>
  <si>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</si>
  <si>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</si>
  <si>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</si>
  <si>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</si>
  <si>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</si>
  <si>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</si>
  <si>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</si>
  <si>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</si>
  <si>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</si>
  <si>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</si>
  <si>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</si>
  <si>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</si>
  <si>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</si>
  <si>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</si>
  <si>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</si>
  <si>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</si>
  <si>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</si>
  <si>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</si>
  <si>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</si>
  <si>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</si>
  <si>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</si>
  <si>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</si>
  <si>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</si>
  <si>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</si>
  <si>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</si>
  <si>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</si>
  <si>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</si>
  <si>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</si>
  <si>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</si>
  <si>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</si>
  <si>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</si>
  <si>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</si>
  <si>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</si>
  <si>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</si>
  <si>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</si>
  <si>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</si>
  <si>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</si>
  <si>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</si>
  <si>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</si>
  <si>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</si>
  <si>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</si>
  <si>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</si>
  <si>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</si>
  <si>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</si>
  <si>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</si>
  <si>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</si>
  <si>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</si>
  <si>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</si>
  <si>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</si>
  <si>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</si>
  <si>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</si>
  <si>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</si>
  <si>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</si>
  <si>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</si>
  <si>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</si>
  <si>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</si>
  <si>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</si>
  <si>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</si>
  <si>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</si>
  <si>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</si>
  <si>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</si>
  <si>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</si>
  <si>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</si>
  <si>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</si>
  <si>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</si>
  <si>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</si>
  <si>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</si>
  <si>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</si>
  <si>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</si>
  <si>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</si>
  <si>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</si>
  <si>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</si>
  <si>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</si>
  <si>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</si>
  <si>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</si>
  <si>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</si>
  <si>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</si>
  <si>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</si>
  <si>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</si>
  <si>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</si>
  <si>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</si>
  <si>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</si>
  <si>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</si>
  <si>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</si>
  <si>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</si>
  <si>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</si>
  <si>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</si>
  <si>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</si>
  <si>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</si>
  <si>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</si>
  <si>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</si>
  <si>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</si>
  <si>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</si>
  <si>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</si>
  <si>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</si>
  <si>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</si>
  <si>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</si>
  <si>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</si>
  <si>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</si>
  <si>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</si>
  <si>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</si>
  <si>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</si>
  <si>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</si>
  <si>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</si>
  <si>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</si>
  <si>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</si>
  <si>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</si>
  <si>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</si>
  <si>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</si>
  <si>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</si>
  <si>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</si>
  <si>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</si>
  <si>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</si>
  <si>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</si>
  <si>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</si>
  <si>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</si>
  <si>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</si>
  <si>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</si>
  <si>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</si>
  <si>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</si>
  <si>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</si>
  <si>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</si>
  <si>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</si>
  <si>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</si>
  <si>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</si>
  <si>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</si>
  <si>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</si>
  <si>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</si>
  <si>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</si>
  <si>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</si>
  <si>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</si>
  <si>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</si>
  <si>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</si>
  <si>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</si>
  <si>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</si>
  <si>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</si>
  <si>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</si>
  <si>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</si>
  <si>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</si>
  <si>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</si>
  <si>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</si>
  <si>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</si>
  <si>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</si>
  <si>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</si>
  <si>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</si>
  <si>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</si>
  <si>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</si>
  <si>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</si>
  <si>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</si>
  <si>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</si>
  <si>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</si>
  <si>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</si>
  <si>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</si>
  <si>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</si>
  <si>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</si>
  <si>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</si>
  <si>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</si>
  <si>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</si>
  <si>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</si>
  <si>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</si>
  <si>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</si>
  <si>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</si>
  <si>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</si>
  <si>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</si>
  <si>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</si>
  <si>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</si>
  <si>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</si>
  <si>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</si>
  <si>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</si>
  <si>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</si>
  <si>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</si>
  <si>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</si>
  <si>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</si>
  <si>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</si>
  <si>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</si>
  <si>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</si>
  <si>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</si>
  <si>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</si>
  <si>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</si>
  <si>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</si>
  <si>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</si>
  <si>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</si>
  <si>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</si>
  <si>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</si>
  <si>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</si>
  <si>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</si>
  <si>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</si>
  <si>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</si>
  <si>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</si>
  <si>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</si>
  <si>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</si>
  <si>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</si>
  <si>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</si>
  <si>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</si>
  <si>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</si>
  <si>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</si>
  <si>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</si>
  <si>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</si>
  <si>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</si>
  <si>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</si>
  <si>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</si>
  <si>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</si>
  <si>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</si>
  <si>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</si>
  <si>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</si>
  <si>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</si>
  <si>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</si>
  <si>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</si>
  <si>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</si>
  <si>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</si>
  <si>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</si>
  <si>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</si>
  <si>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</si>
  <si>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</si>
  <si>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</si>
  <si>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</si>
  <si>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</si>
  <si>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</si>
  <si>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</si>
  <si>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</si>
  <si>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</si>
  <si>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</si>
  <si>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</si>
  <si>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</si>
  <si>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</si>
  <si>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</si>
  <si>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</si>
  <si>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</si>
  <si>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</si>
  <si>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</si>
  <si>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</si>
  <si>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</si>
  <si>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</si>
  <si>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</si>
  <si>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</si>
  <si>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</si>
  <si>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</si>
  <si>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６ 年   ６月  １１日</t>
    <phoneticPr fontId="3"/>
  </si>
  <si>
    <t>株式会社巴コーポレーション東京支店
執行役員　支店長　佐藤浩幸</t>
    <phoneticPr fontId="3"/>
  </si>
  <si>
    <t>03-3533-7801</t>
    <phoneticPr fontId="3"/>
  </si>
  <si>
    <t>〒104-0054
東京都中央区勝どき4-6-2</t>
    <phoneticPr fontId="3"/>
  </si>
  <si>
    <t>株式会社巴コーポレーション東京支店</t>
    <phoneticPr fontId="3"/>
  </si>
  <si>
    <t>〒104-0054
東京都中央区勝どき4-6-2　東京支店（横浜市の工事現場）</t>
    <rPh sb="30" eb="33">
      <t>ヨコハマシ</t>
    </rPh>
    <rPh sb="34" eb="38">
      <t>コウジゲンバ</t>
    </rPh>
    <phoneticPr fontId="3"/>
  </si>
  <si>
    <t>03-3533-9061</t>
    <phoneticPr fontId="3"/>
  </si>
  <si>
    <t>379名</t>
    <rPh sb="3" eb="4">
      <t>メイ</t>
    </rPh>
    <phoneticPr fontId="3"/>
  </si>
  <si>
    <t>工事統括(統括責任者)
　｜
建設工事部長(廃棄物管理担当部長)
　｜
建設工事グループ長(廃棄物管理担当課長)
　｜
建設工事現場作業所所長</t>
    <phoneticPr fontId="3"/>
  </si>
  <si>
    <t>取組継続</t>
    <phoneticPr fontId="3"/>
  </si>
  <si>
    <t>がれき類、木くずは分別するとともに石綿含有産業廃棄物についても他の廃棄物に混入しないよう確実に分別・保管を実施</t>
    <rPh sb="3" eb="4">
      <t>ルイ</t>
    </rPh>
    <rPh sb="5" eb="6">
      <t>キ</t>
    </rPh>
    <rPh sb="9" eb="11">
      <t>ブンベツ</t>
    </rPh>
    <rPh sb="17" eb="19">
      <t>セキメン</t>
    </rPh>
    <rPh sb="19" eb="21">
      <t>ガンユウ</t>
    </rPh>
    <rPh sb="21" eb="26">
      <t>サンギョウハイキブツ</t>
    </rPh>
    <rPh sb="31" eb="32">
      <t>タ</t>
    </rPh>
    <rPh sb="33" eb="36">
      <t>ハイキブツ</t>
    </rPh>
    <rPh sb="37" eb="39">
      <t>コンニュウ</t>
    </rPh>
    <rPh sb="44" eb="46">
      <t>カクジツ</t>
    </rPh>
    <rPh sb="47" eb="49">
      <t>ブンベツ</t>
    </rPh>
    <rPh sb="50" eb="52">
      <t>ホカン</t>
    </rPh>
    <rPh sb="53" eb="55">
      <t>ジッシ</t>
    </rPh>
    <phoneticPr fontId="3"/>
  </si>
  <si>
    <t>取組を継続する</t>
    <rPh sb="0" eb="2">
      <t>トリクミ</t>
    </rPh>
    <rPh sb="3" eb="5">
      <t>ケイゾク</t>
    </rPh>
    <phoneticPr fontId="3"/>
  </si>
  <si>
    <t>可能な限り電子マニフェストを使用する
可能な限り優良認定処理業者へ委託する</t>
    <rPh sb="0" eb="2">
      <t>カノウ</t>
    </rPh>
    <rPh sb="3" eb="4">
      <t>カギ</t>
    </rPh>
    <rPh sb="5" eb="7">
      <t>デンシ</t>
    </rPh>
    <rPh sb="14" eb="16">
      <t>シヨウ</t>
    </rPh>
    <rPh sb="19" eb="21">
      <t>カノウ</t>
    </rPh>
    <rPh sb="22" eb="23">
      <t>カギ</t>
    </rPh>
    <rPh sb="24" eb="26">
      <t>ユウリョウ</t>
    </rPh>
    <rPh sb="26" eb="28">
      <t>ニンテイ</t>
    </rPh>
    <rPh sb="28" eb="32">
      <t>ショリギョウシャ</t>
    </rPh>
    <rPh sb="33" eb="35">
      <t>イタク</t>
    </rPh>
    <phoneticPr fontId="3"/>
  </si>
  <si>
    <t>混合廃棄物を削減するため現場内での分別を徹底
搬入資材の過剰梱包を無くし排出量を抑制</t>
    <rPh sb="12" eb="14">
      <t>ゲンバ</t>
    </rPh>
    <rPh sb="14" eb="15">
      <t>ナイ</t>
    </rPh>
    <phoneticPr fontId="3"/>
  </si>
  <si>
    <t>取組を継続する</t>
    <phoneticPr fontId="3"/>
  </si>
  <si>
    <t>建築工事業</t>
    <rPh sb="0" eb="4">
      <t>ケンチクコウジ</t>
    </rPh>
    <rPh sb="4" eb="5">
      <t>ギョウ</t>
    </rPh>
    <phoneticPr fontId="3"/>
  </si>
  <si>
    <t>廃プラスチック類→破砕・圧縮→再資源化
木くず→破砕・圧縮→燃料化・再資源化
ガラス・コンクリート・陶磁器くず→破砕→再資源化
がれき類→破砕→再資源化
混合廃棄物→破砕・選別→再資源化・埋立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</si>
</sst>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11923" y="2203938"/>
          <a:ext cx="429358" cy="639641"/>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2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2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6" zoomScale="96" zoomScaleNormal="115" zoomScaleSheetLayoutView="96" workbookViewId="0">
      <selection activeCell="P50" sqref="P5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448</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447</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449</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3785</v>
      </c>
      <c r="Q49" s="567"/>
      <c r="R49" s="567"/>
      <c r="S49" s="567"/>
      <c r="T49" s="567"/>
      <c r="U49" s="568"/>
    </row>
    <row r="50" spans="3:23" ht="26.25" customHeight="1" x14ac:dyDescent="0.15">
      <c r="C50" s="538" t="s">
        <v>11</v>
      </c>
      <c r="D50" s="539"/>
      <c r="E50" s="540"/>
      <c r="F50" s="549" t="s">
        <v>450</v>
      </c>
      <c r="G50" s="550"/>
      <c r="H50" s="550"/>
      <c r="I50" s="550"/>
      <c r="J50" s="550"/>
      <c r="K50" s="550"/>
      <c r="L50" s="550"/>
      <c r="M50" s="550"/>
      <c r="N50" s="341" t="s">
        <v>172</v>
      </c>
      <c r="O50" s="449"/>
      <c r="P50" s="450"/>
      <c r="Q50" s="553" t="s">
        <v>451</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460</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450</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452</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461</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453</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5</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1832</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458</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5</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50</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454</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455</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456</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1832</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66</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t="str">
        <f>+別紙!AA16</f>
        <v>0</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457</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50</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50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0</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459</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株式会社巴コーポレーション東京支店</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株式会社巴コーポレーション東京支店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2" zoomScale="130" zoomScaleNormal="130" workbookViewId="0">
      <selection activeCell="A6" sqref="A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株式会社巴コーポレーション東京支店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5"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株式会社巴コーポレーション東京支店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株式会社巴コーポレーション東京支店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5" workbookViewId="0">
      <selection activeCell="F31" sqref="F31:G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株式会社巴コーポレーション東京支店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v>
      </c>
      <c r="P27" s="718"/>
      <c r="Q27" s="718"/>
      <c r="R27" s="718"/>
      <c r="S27" s="49" t="s">
        <v>38</v>
      </c>
      <c r="T27" s="70"/>
      <c r="U27" s="70"/>
      <c r="X27" s="68" t="s">
        <v>39</v>
      </c>
      <c r="Y27" s="71"/>
      <c r="AG27" s="58"/>
      <c r="AH27" s="58"/>
      <c r="AI27" s="58"/>
      <c r="AJ27" s="58"/>
      <c r="AK27" s="668">
        <f>+AG18+O27</f>
        <v>10</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v>10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10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株式会社巴コーポレーション東京支店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1" workbookViewId="0">
      <selection activeCell="AH29" sqref="AH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株式会社巴コーポレーション東京支店</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10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v>
      </c>
      <c r="P27" s="718"/>
      <c r="Q27" s="718"/>
      <c r="R27" s="718"/>
      <c r="S27" s="49" t="s">
        <v>38</v>
      </c>
      <c r="T27" s="70"/>
      <c r="U27" s="70"/>
      <c r="X27" s="68" t="s">
        <v>39</v>
      </c>
      <c r="Y27" s="71"/>
      <c r="AG27" s="58"/>
      <c r="AH27" s="58"/>
      <c r="AI27" s="58"/>
      <c r="AJ27" s="58"/>
      <c r="AK27" s="668">
        <f>+AG18+O27</f>
        <v>10</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35</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35</v>
      </c>
      <c r="G30" s="674"/>
      <c r="H30" s="214" t="s">
        <v>198</v>
      </c>
      <c r="L30" s="682"/>
      <c r="O30" s="61"/>
      <c r="Q30" s="684">
        <f>+ROUND(Z28,1)+ROUND(Z29,1)+ROUND(Z30,1)</f>
        <v>0</v>
      </c>
      <c r="R30" s="718"/>
      <c r="S30" s="718"/>
      <c r="T30" s="718"/>
      <c r="U30" s="49" t="s">
        <v>16</v>
      </c>
      <c r="X30" s="726" t="s">
        <v>186</v>
      </c>
      <c r="Y30" s="727"/>
      <c r="Z30" s="670">
        <v>0</v>
      </c>
      <c r="AA30" s="671"/>
      <c r="AB30" s="671"/>
      <c r="AC30" s="671"/>
      <c r="AD30" s="671"/>
      <c r="AE30" s="49" t="s">
        <v>13</v>
      </c>
      <c r="AK30" s="655">
        <v>10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10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株式会社巴コーポレーション東京支店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株式会社巴コーポレーション東京支店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8" workbookViewId="0">
      <selection activeCell="F12" sqref="F12:G1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株式会社巴コーポレーション東京支店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株式会社巴コーポレーション東京支店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株式会社巴コーポレーション東京支店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7" workbookViewId="0">
      <selection activeCell="AS34" sqref="AS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株式会社巴コーポレーション東京支店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v>
      </c>
      <c r="P27" s="718"/>
      <c r="Q27" s="718"/>
      <c r="R27" s="718"/>
      <c r="S27" s="49" t="s">
        <v>38</v>
      </c>
      <c r="T27" s="70"/>
      <c r="U27" s="70"/>
      <c r="X27" s="68" t="s">
        <v>39</v>
      </c>
      <c r="Y27" s="71"/>
      <c r="AG27" s="58"/>
      <c r="AH27" s="58"/>
      <c r="AI27" s="58"/>
      <c r="AJ27" s="58"/>
      <c r="AK27" s="668">
        <f>+AG18+O27</f>
        <v>10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v>10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10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株式会社巴コーポレーション東京支店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C14" workbookViewId="0">
      <selection activeCell="AH30" sqref="AH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株式会社巴コーポレーション東京支店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1751</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v>
      </c>
      <c r="P27" s="718"/>
      <c r="Q27" s="718"/>
      <c r="R27" s="718"/>
      <c r="S27" s="49" t="s">
        <v>38</v>
      </c>
      <c r="T27" s="70"/>
      <c r="U27" s="70"/>
      <c r="X27" s="68" t="s">
        <v>39</v>
      </c>
      <c r="Y27" s="71"/>
      <c r="AG27" s="58"/>
      <c r="AH27" s="58"/>
      <c r="AI27" s="58"/>
      <c r="AJ27" s="58"/>
      <c r="AK27" s="668">
        <f>+AG18+O27</f>
        <v>10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1751</v>
      </c>
      <c r="G29" s="674"/>
      <c r="H29" s="214" t="s">
        <v>198</v>
      </c>
      <c r="L29" s="682"/>
      <c r="O29" s="61"/>
      <c r="P29" s="148"/>
      <c r="Q29" s="56" t="s">
        <v>183</v>
      </c>
      <c r="R29" s="679" t="s">
        <v>33</v>
      </c>
      <c r="S29" s="721"/>
      <c r="T29" s="721"/>
      <c r="U29" s="722"/>
      <c r="V29" s="53"/>
      <c r="W29" s="72"/>
      <c r="X29" s="726" t="s">
        <v>315</v>
      </c>
      <c r="Y29" s="727"/>
      <c r="Z29" s="670">
        <v>10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10</v>
      </c>
      <c r="R30" s="718"/>
      <c r="S30" s="718"/>
      <c r="T30" s="718"/>
      <c r="U30" s="49" t="s">
        <v>16</v>
      </c>
      <c r="X30" s="726" t="s">
        <v>186</v>
      </c>
      <c r="Y30" s="727"/>
      <c r="Z30" s="670"/>
      <c r="AA30" s="671"/>
      <c r="AB30" s="671"/>
      <c r="AC30" s="671"/>
      <c r="AD30" s="671"/>
      <c r="AE30" s="49" t="s">
        <v>13</v>
      </c>
      <c r="AK30" s="655">
        <v>10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株式会社巴コーポレーション東京支店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株式会社巴コーポレーション東京支店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株式会社巴コーポレーション東京支店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K29" sqref="K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株式会社巴コーポレーション東京支店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25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v>
      </c>
      <c r="P27" s="718"/>
      <c r="Q27" s="718"/>
      <c r="R27" s="718"/>
      <c r="S27" s="49" t="s">
        <v>38</v>
      </c>
      <c r="T27" s="70"/>
      <c r="U27" s="70"/>
      <c r="X27" s="68" t="s">
        <v>39</v>
      </c>
      <c r="Y27" s="71"/>
      <c r="AG27" s="58"/>
      <c r="AH27" s="58"/>
      <c r="AI27" s="58"/>
      <c r="AJ27" s="58"/>
      <c r="AK27" s="668">
        <f>+AG18+O27</f>
        <v>10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v>10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10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H57" sqref="H57"/>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株式会社巴コーポレーション東京支店</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v>
      </c>
      <c r="M9" s="377">
        <f>IF(OR(ｷ.紙くず!F24&gt;0,ｷ.紙くず!F24&lt;0),ｷ.紙くず!F24,IF(M$19&gt;0,"0",0))</f>
        <v>0</v>
      </c>
      <c r="N9" s="377">
        <f>IF(OR(ｸ.木くず!F24&gt;0,ｸ.木くず!F24&lt;0),ｸ.木くず!F24,IF(N$19&gt;0,"0",0))</f>
        <v>35</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20</v>
      </c>
      <c r="U9" s="377">
        <f>IF(OR(ｿ.鉱さい!F24&gt;0,ｿ.鉱さい!F24&lt;0),ｿ.鉱さい!F24,IF(U$19&gt;0,"0",0))</f>
        <v>0</v>
      </c>
      <c r="V9" s="377">
        <f>IF(OR(ﾀ.がれき類!F24&gt;0,ﾀ.がれき類!F24&lt;0),ﾀ.がれき類!F24,IF(V$19&gt;0,"0",0))</f>
        <v>1751</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25</v>
      </c>
      <c r="AA9" s="379">
        <f>IF(SUM(G9:Z9)&gt;0,SUM(G9:Z9),IF(AA$19&gt;0,"0",0))</f>
        <v>1832</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v>
      </c>
      <c r="M14" s="383">
        <f>IF(OR(ｷ.紙くず!F29&gt;0,ｷ.紙くず!F29&lt;0),ｷ.紙くず!F29,IF(M$19&gt;0,"0",0))</f>
        <v>0</v>
      </c>
      <c r="N14" s="383">
        <f>IF(OR(ｸ.木くず!F29&gt;0,ｸ.木くず!F29&lt;0),ｸ.木くず!F29,IF(N$19&gt;0,"0",0))</f>
        <v>35</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20</v>
      </c>
      <c r="U14" s="383">
        <f>IF(OR(ｿ.鉱さい!F29&gt;0,ｿ.鉱さい!F29&lt;0),ｿ.鉱さい!F29,IF(U$19&gt;0,"0",0))</f>
        <v>0</v>
      </c>
      <c r="V14" s="383">
        <f>IF(OR(ﾀ.がれき類!F29&gt;0,ﾀ.がれき類!F29&lt;0),ﾀ.がれき類!F29,IF(V$19&gt;0,"0",0))</f>
        <v>1751</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25</v>
      </c>
      <c r="AA14" s="385">
        <f t="shared" si="0"/>
        <v>1832</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v>
      </c>
      <c r="M15" s="383">
        <f>IF(OR(ｷ.紙くず!F30&gt;0,ｷ.紙くず!F30&lt;0),ｷ.紙くず!F30,IF(M$19&gt;0,"0",0))</f>
        <v>0</v>
      </c>
      <c r="N15" s="383">
        <f>IF(OR(ｸ.木くず!F30&gt;0,ｸ.木くず!F30&lt;0),ｸ.木くず!F30,IF(N$19&gt;0,"0",0))</f>
        <v>35</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20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10</v>
      </c>
      <c r="AA15" s="385">
        <f t="shared" si="0"/>
        <v>66</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f>IF(OR(ｷ.紙くず!F31&gt;0,ｷ.紙くず!F31&lt;0),ｷ.紙くず!F31,IF(M$19&gt;0,"0",0))</f>
        <v>0</v>
      </c>
      <c r="N16" s="383" t="str">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t="str">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t="str">
        <f t="shared" si="0"/>
        <v>0</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10</v>
      </c>
      <c r="M19" s="389">
        <f t="shared" si="1"/>
        <v>0</v>
      </c>
      <c r="N19" s="389">
        <f t="shared" si="1"/>
        <v>10</v>
      </c>
      <c r="O19" s="389">
        <f t="shared" si="1"/>
        <v>0</v>
      </c>
      <c r="P19" s="389">
        <f t="shared" si="1"/>
        <v>0</v>
      </c>
      <c r="Q19" s="389">
        <f t="shared" si="1"/>
        <v>0</v>
      </c>
      <c r="R19" s="389">
        <f t="shared" si="1"/>
        <v>0</v>
      </c>
      <c r="S19" s="389">
        <f t="shared" si="1"/>
        <v>0</v>
      </c>
      <c r="T19" s="389">
        <f t="shared" si="1"/>
        <v>10</v>
      </c>
      <c r="U19" s="389">
        <f t="shared" si="1"/>
        <v>0</v>
      </c>
      <c r="V19" s="389">
        <f t="shared" si="1"/>
        <v>10</v>
      </c>
      <c r="W19" s="389">
        <f t="shared" si="1"/>
        <v>0</v>
      </c>
      <c r="X19" s="389">
        <f t="shared" si="1"/>
        <v>0</v>
      </c>
      <c r="Y19" s="389">
        <f t="shared" si="1"/>
        <v>0</v>
      </c>
      <c r="Z19" s="390">
        <f t="shared" si="1"/>
        <v>10</v>
      </c>
      <c r="AA19" s="391">
        <f t="shared" ref="AA19:AA25" si="2">SUM(G19:Z19)</f>
        <v>50</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10</v>
      </c>
      <c r="M37" s="424">
        <f t="shared" si="8"/>
        <v>0</v>
      </c>
      <c r="N37" s="424">
        <f t="shared" si="8"/>
        <v>10</v>
      </c>
      <c r="O37" s="424">
        <f t="shared" si="8"/>
        <v>0</v>
      </c>
      <c r="P37" s="424">
        <f t="shared" si="8"/>
        <v>0</v>
      </c>
      <c r="Q37" s="424">
        <f t="shared" si="8"/>
        <v>0</v>
      </c>
      <c r="R37" s="424">
        <f t="shared" si="8"/>
        <v>0</v>
      </c>
      <c r="S37" s="424">
        <f t="shared" si="8"/>
        <v>0</v>
      </c>
      <c r="T37" s="424">
        <f t="shared" si="8"/>
        <v>10</v>
      </c>
      <c r="U37" s="424">
        <f t="shared" si="8"/>
        <v>0</v>
      </c>
      <c r="V37" s="424">
        <f t="shared" si="8"/>
        <v>10</v>
      </c>
      <c r="W37" s="424">
        <f t="shared" si="8"/>
        <v>0</v>
      </c>
      <c r="X37" s="424">
        <f t="shared" si="8"/>
        <v>0</v>
      </c>
      <c r="Y37" s="424">
        <f t="shared" si="8"/>
        <v>0</v>
      </c>
      <c r="Z37" s="425">
        <f t="shared" si="8"/>
        <v>10</v>
      </c>
      <c r="AA37" s="426">
        <f t="shared" si="4"/>
        <v>50</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10</v>
      </c>
      <c r="W38" s="415">
        <f t="shared" si="9"/>
        <v>0</v>
      </c>
      <c r="X38" s="415">
        <f t="shared" si="9"/>
        <v>0</v>
      </c>
      <c r="Y38" s="415">
        <f t="shared" si="9"/>
        <v>0</v>
      </c>
      <c r="Z38" s="416">
        <f t="shared" si="9"/>
        <v>0</v>
      </c>
      <c r="AA38" s="417">
        <f t="shared" si="4"/>
        <v>10</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0</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10</v>
      </c>
      <c r="W40" s="418">
        <f>+ﾁ.動物のふん尿!$Z$29</f>
        <v>0</v>
      </c>
      <c r="X40" s="418">
        <f>+ﾂ.動物の死体!$Z$29</f>
        <v>0</v>
      </c>
      <c r="Y40" s="418">
        <f>+ﾃ.ばいじん!$Z$29</f>
        <v>0</v>
      </c>
      <c r="Z40" s="419">
        <f>+ﾄ.混合廃棄物その他!$Z$29</f>
        <v>0</v>
      </c>
      <c r="AA40" s="420">
        <f t="shared" si="4"/>
        <v>10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10</v>
      </c>
      <c r="M42" s="421">
        <f>+ｷ.紙くず!$Q$33</f>
        <v>0</v>
      </c>
      <c r="N42" s="421">
        <f>+ｸ.木くず!$Q$33</f>
        <v>10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10</v>
      </c>
      <c r="U42" s="421">
        <f>+ｿ.鉱さい!$Q$33</f>
        <v>0</v>
      </c>
      <c r="V42" s="421">
        <f>+ﾀ.がれき類!$Q$33</f>
        <v>0</v>
      </c>
      <c r="W42" s="421">
        <f>+ﾁ.動物のふん尿!$Q$33</f>
        <v>0</v>
      </c>
      <c r="X42" s="421">
        <f>+ﾂ.動物の死体!$Q$33</f>
        <v>0</v>
      </c>
      <c r="Y42" s="421">
        <f>+ﾃ.ばいじん!$Q$33</f>
        <v>0</v>
      </c>
      <c r="Z42" s="422">
        <f>+ﾄ.混合廃棄物その他!$Q$33</f>
        <v>10</v>
      </c>
      <c r="AA42" s="423">
        <f>SUM(G42:Z42)</f>
        <v>40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10</v>
      </c>
      <c r="M43" s="427">
        <f>+ｷ.紙くず!$AK$27</f>
        <v>0</v>
      </c>
      <c r="N43" s="427">
        <f>+ｸ.木くず!$AK$27</f>
        <v>10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10</v>
      </c>
      <c r="U43" s="427">
        <f>+ｿ.鉱さい!$AK$27</f>
        <v>0</v>
      </c>
      <c r="V43" s="427">
        <f>+ﾀ.がれき類!$AK$27</f>
        <v>10</v>
      </c>
      <c r="W43" s="427">
        <f>+ﾁ.動物のふん尿!$AK$27</f>
        <v>0</v>
      </c>
      <c r="X43" s="427">
        <f>+ﾂ.動物の死体!$AK$27</f>
        <v>0</v>
      </c>
      <c r="Y43" s="427">
        <f>+ﾃ.ばいじん!$AK$27</f>
        <v>0</v>
      </c>
      <c r="Z43" s="428">
        <f>+ﾄ.混合廃棄物その他!$AK$27</f>
        <v>10</v>
      </c>
      <c r="AA43" s="429">
        <f t="shared" si="4"/>
        <v>50</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10</v>
      </c>
      <c r="M44" s="430">
        <f>+ｷ.紙くず!$AK$30</f>
        <v>0</v>
      </c>
      <c r="N44" s="430">
        <f>+ｸ.木くず!$AK$30</f>
        <v>10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10</v>
      </c>
      <c r="U44" s="430">
        <f>+ｿ.鉱さい!$AK$30</f>
        <v>0</v>
      </c>
      <c r="V44" s="430">
        <f>+ﾀ.がれき類!$AK$30</f>
        <v>10</v>
      </c>
      <c r="W44" s="430">
        <f>+ﾁ.動物のふん尿!$AK$30</f>
        <v>0</v>
      </c>
      <c r="X44" s="430">
        <f>+ﾂ.動物の死体!$AK$30</f>
        <v>0</v>
      </c>
      <c r="Y44" s="430">
        <f>+ﾃ.ばいじん!$AK$30</f>
        <v>0</v>
      </c>
      <c r="Z44" s="431">
        <f>+ﾄ.混合廃棄物その他!$AK$30</f>
        <v>10</v>
      </c>
      <c r="AA44" s="432">
        <f t="shared" si="4"/>
        <v>50</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0</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11</v>
      </c>
      <c r="M55" s="480">
        <f t="shared" si="10"/>
        <v>0</v>
      </c>
      <c r="N55" s="480">
        <f t="shared" si="10"/>
        <v>45</v>
      </c>
      <c r="O55" s="480">
        <f t="shared" si="10"/>
        <v>0</v>
      </c>
      <c r="P55" s="480">
        <f t="shared" si="10"/>
        <v>0</v>
      </c>
      <c r="Q55" s="480">
        <f t="shared" si="10"/>
        <v>0</v>
      </c>
      <c r="R55" s="480">
        <f t="shared" si="10"/>
        <v>0</v>
      </c>
      <c r="S55" s="480">
        <f t="shared" si="10"/>
        <v>0</v>
      </c>
      <c r="T55" s="480">
        <f t="shared" si="10"/>
        <v>30</v>
      </c>
      <c r="U55" s="480">
        <f t="shared" si="10"/>
        <v>0</v>
      </c>
      <c r="V55" s="480">
        <f t="shared" si="10"/>
        <v>1761</v>
      </c>
      <c r="W55" s="480">
        <f t="shared" si="10"/>
        <v>0</v>
      </c>
      <c r="X55" s="480">
        <f t="shared" si="10"/>
        <v>0</v>
      </c>
      <c r="Y55" s="480">
        <f t="shared" si="10"/>
        <v>0</v>
      </c>
      <c r="Z55" s="480">
        <f t="shared" si="10"/>
        <v>35</v>
      </c>
      <c r="AA55" s="481">
        <f>+AA9+AA19+AA20</f>
        <v>1882</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31" zoomScale="160" zoomScaleNormal="160" zoomScaleSheetLayoutView="115" workbookViewId="0">
      <selection activeCell="Z42" sqref="Z42"/>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６ 年   ６月  １１日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〒104-0054
東京都中央区勝どき4-6-2</v>
      </c>
      <c r="M16" s="884"/>
      <c r="N16" s="884"/>
      <c r="O16" s="884"/>
      <c r="P16" s="884"/>
      <c r="Q16" s="884"/>
      <c r="R16" s="884"/>
      <c r="S16" s="884"/>
      <c r="T16" s="884"/>
      <c r="U16" s="282"/>
    </row>
    <row r="17" spans="1:21" ht="26.25" customHeight="1" x14ac:dyDescent="0.15">
      <c r="C17" s="86"/>
      <c r="I17" s="25"/>
      <c r="J17" s="25" t="s">
        <v>7</v>
      </c>
      <c r="K17" s="25"/>
      <c r="L17" s="884" t="str">
        <f>+表紙!L41</f>
        <v>株式会社巴コーポレーション東京支店
執行役員　支店長　佐藤浩幸</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03-3533-7801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株式会社巴コーポレーション東京支店</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3785</v>
      </c>
      <c r="Q25" s="891"/>
      <c r="R25" s="891"/>
      <c r="S25" s="891"/>
      <c r="T25" s="891"/>
      <c r="U25" s="892"/>
    </row>
    <row r="26" spans="1:21" ht="26.25" customHeight="1" x14ac:dyDescent="0.15">
      <c r="C26" s="538" t="s">
        <v>11</v>
      </c>
      <c r="D26" s="539"/>
      <c r="E26" s="540"/>
      <c r="F26" s="906" t="str">
        <f>+表紙!F50</f>
        <v>〒104-0054
東京都中央区勝どき4-6-2　東京支店（横浜市の工事現場）</v>
      </c>
      <c r="G26" s="907"/>
      <c r="H26" s="907"/>
      <c r="I26" s="907"/>
      <c r="J26" s="907"/>
      <c r="K26" s="907"/>
      <c r="L26" s="907"/>
      <c r="M26" s="907"/>
      <c r="N26" s="341" t="s">
        <v>172</v>
      </c>
      <c r="O26"/>
      <c r="P26"/>
      <c r="Q26" s="901" t="str">
        <f>IF(+表紙!Q50="","",+表紙!Q50)</f>
        <v>03-3533-9061</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建築工事業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450</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379名</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5</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1832</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混合廃棄物を削減するため現場内での分別を徹底
搬入資材の過剰梱包を無くし排出量を抑制</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5</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50</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取組継続</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がれき類、木くずは分別するとともに石綿含有産業廃棄物についても他の廃棄物に混入しないよう確実に分別・保管を実施</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取組を継続する</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1832</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66</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t="str">
        <f>+表紙!K210</f>
        <v>0</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可能な限り電子マニフェストを使用する
可能な限り優良認定処理業者へ委託する</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50</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50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0</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取組を継続する</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6"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2024-06-27T07:15:42Z</dcterms:created>
  <dcterms:modified xsi:type="dcterms:W3CDTF">2024-09-09T02:58:58Z</dcterms:modified>
</cp:coreProperties>
</file>