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560" yWindow="1560" windowWidth="11835" windowHeight="1380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44" i="94"/>
  <c r="K226" i="95" s="1"/>
  <c r="K202" i="98" s="1"/>
  <c r="AA28" i="94"/>
  <c r="H32" i="94"/>
  <c r="H31" i="94" s="1"/>
  <c r="H26" i="94" s="1"/>
  <c r="H38" i="94"/>
  <c r="H37" i="94" s="1"/>
  <c r="O38" i="94"/>
  <c r="O37" i="94" s="1"/>
  <c r="O19" i="94" s="1"/>
  <c r="O16" i="94" s="1"/>
  <c r="AK27" i="82"/>
  <c r="X32" i="94"/>
  <c r="X31" i="94" s="1"/>
  <c r="X26" i="94" s="1"/>
  <c r="X18" i="82"/>
  <c r="O16" i="83"/>
  <c r="Y50" i="94" s="1"/>
  <c r="X21" i="83"/>
  <c r="AK27" i="83"/>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8" i="94" l="1"/>
  <c r="O10" i="94"/>
  <c r="K195" i="95"/>
  <c r="K171" i="98" s="1"/>
  <c r="O11" i="94"/>
  <c r="O12" i="94"/>
  <c r="O13" i="94"/>
  <c r="O15" i="94"/>
  <c r="O9" i="94"/>
  <c r="O55" i="94" s="1"/>
  <c r="O14" i="94"/>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<sst xmlns="http://schemas.openxmlformats.org/spreadsheetml/2006/main" count="3173" uniqueCount="462">
  <si>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</si>
  <si>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</si>
  <si>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</si>
  <si>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</si>
  <si>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</si>
  <si>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</si>
  <si>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</si>
  <si>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</si>
  <si>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</si>
  <si>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</si>
  <si>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</si>
  <si>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</si>
  <si>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</si>
  <si>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</si>
  <si>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</si>
  <si>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</si>
  <si>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</si>
  <si>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</si>
  <si>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</si>
  <si>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</si>
  <si>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</si>
  <si>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</si>
  <si>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</si>
  <si>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</si>
  <si>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</si>
  <si>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</si>
  <si>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</si>
  <si>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</si>
  <si>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</si>
  <si>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</si>
  <si>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</si>
  <si>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</si>
  <si>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</si>
  <si>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</si>
  <si>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</si>
  <si>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</si>
  <si>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</si>
  <si>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</si>
  <si>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</si>
  <si>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</si>
  <si>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</si>
  <si>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</si>
  <si>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</si>
  <si>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</si>
  <si>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</si>
  <si>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</si>
  <si>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</si>
  <si>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</si>
  <si>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</si>
  <si>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</si>
  <si>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</si>
  <si>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</si>
  <si>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</si>
  <si>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</si>
  <si>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</si>
  <si>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</si>
  <si>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</si>
  <si>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</si>
  <si>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</si>
  <si>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</si>
  <si>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</si>
  <si>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</si>
  <si>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</si>
  <si>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</si>
  <si>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</si>
  <si>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</si>
  <si>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</si>
  <si>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</si>
  <si>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</si>
  <si>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</si>
  <si>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</si>
  <si>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</si>
  <si>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</si>
  <si>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</si>
  <si>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</si>
  <si>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</si>
  <si>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</si>
  <si>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</si>
  <si>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</si>
  <si>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</si>
  <si>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</si>
  <si>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</si>
  <si>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</si>
  <si>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</si>
  <si>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</si>
  <si>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</si>
  <si>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</si>
  <si>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</si>
  <si>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</si>
  <si>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</si>
  <si>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</si>
  <si>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</si>
  <si>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</si>
  <si>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</si>
  <si>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</si>
  <si>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</si>
  <si>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</si>
  <si>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</si>
  <si>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</si>
  <si>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</si>
  <si>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</si>
  <si>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</si>
  <si>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</si>
  <si>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</si>
  <si>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</si>
  <si>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</si>
  <si>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</si>
  <si>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</si>
  <si>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</si>
  <si>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</si>
  <si>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</si>
  <si>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</si>
  <si>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</si>
  <si>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</si>
  <si>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</si>
  <si>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</si>
  <si>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</si>
  <si>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</si>
  <si>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</si>
  <si>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</si>
  <si>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</si>
  <si>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</si>
  <si>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</si>
  <si>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</si>
  <si>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</si>
  <si>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</si>
  <si>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</si>
  <si>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</si>
  <si>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</si>
  <si>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</si>
  <si>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</si>
  <si>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</si>
  <si>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</si>
  <si>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</si>
  <si>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</si>
  <si>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</si>
  <si>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</si>
  <si>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</si>
  <si>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</si>
  <si>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</si>
  <si>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</si>
  <si>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</si>
  <si>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</si>
  <si>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</si>
  <si>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</si>
  <si>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</si>
  <si>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</si>
  <si>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</si>
  <si>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</si>
  <si>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</si>
  <si>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</si>
  <si>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</si>
  <si>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</si>
  <si>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</si>
  <si>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</si>
  <si>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</si>
  <si>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</si>
  <si>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</si>
  <si>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</si>
  <si>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</si>
  <si>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</si>
  <si>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</si>
  <si>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</si>
  <si>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</si>
  <si>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</si>
  <si>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</si>
  <si>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</si>
  <si>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</si>
  <si>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</si>
  <si>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</si>
  <si>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</si>
  <si>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</si>
  <si>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</si>
  <si>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</si>
  <si>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</si>
  <si>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</si>
  <si>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</si>
  <si>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</si>
  <si>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</si>
  <si>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</si>
  <si>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</si>
  <si>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</si>
  <si>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</si>
  <si>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</si>
  <si>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</si>
  <si>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</si>
  <si>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</si>
  <si>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</si>
  <si>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</si>
  <si>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</si>
  <si>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</si>
  <si>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</si>
  <si>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</si>
  <si>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</si>
  <si>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</si>
  <si>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</si>
  <si>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</si>
  <si>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</si>
  <si>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</si>
  <si>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</si>
  <si>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</si>
  <si>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</si>
  <si>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</si>
  <si>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</si>
  <si>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</si>
  <si>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</si>
  <si>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</si>
  <si>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</si>
  <si>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</si>
  <si>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</si>
  <si>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</si>
  <si>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</si>
  <si>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</si>
  <si>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</si>
  <si>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</si>
  <si>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</si>
  <si>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</si>
  <si>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</si>
  <si>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</si>
  <si>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</si>
  <si>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</si>
  <si>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</si>
  <si>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</si>
  <si>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</si>
  <si>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</si>
  <si>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</si>
  <si>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</si>
  <si>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</si>
  <si>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</si>
  <si>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</si>
  <si>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</si>
  <si>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</si>
  <si>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</si>
  <si>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</si>
  <si>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</si>
  <si>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</si>
  <si>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</si>
  <si>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</si>
  <si>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</si>
  <si>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</si>
  <si>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</si>
  <si>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</si>
  <si>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</si>
  <si>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</si>
  <si>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</si>
  <si>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</si>
  <si>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</si>
  <si>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</si>
  <si>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</si>
  <si>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</si>
  <si>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</si>
  <si>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</si>
  <si>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</si>
  <si>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</si>
  <si>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</si>
  <si>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</si>
  <si>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</si>
  <si>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</si>
  <si>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</si>
  <si>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</si>
  <si>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</si>
  <si>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</si>
  <si>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</si>
  <si>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</si>
  <si>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</si>
  <si>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</si>
  <si>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</si>
  <si>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</si>
  <si>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</si>
  <si>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</si>
  <si>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</si>
  <si>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</si>
  <si>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</si>
  <si>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</si>
  <si>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</si>
  <si>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</si>
  <si>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</si>
  <si>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</si>
  <si>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</si>
  <si>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</si>
  <si>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</si>
  <si>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</si>
  <si>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</si>
  <si>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</si>
  <si>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</si>
  <si>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</si>
  <si>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</si>
  <si>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</si>
  <si>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</si>
  <si>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</si>
  <si>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</si>
  <si>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</si>
  <si>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</si>
  <si>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</si>
  <si>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</si>
  <si>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</si>
  <si>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</si>
  <si>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</si>
  <si>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</si>
  <si>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</si>
  <si>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</si>
  <si>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</si>
  <si>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</si>
  <si>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</si>
  <si>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</si>
  <si>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</si>
  <si>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</si>
  <si>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</si>
  <si>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</si>
  <si>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</si>
  <si>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</si>
  <si>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</si>
  <si>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</si>
  <si>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</si>
  <si>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</si>
  <si>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</si>
  <si>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</si>
  <si>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</si>
  <si>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</si>
  <si>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</si>
  <si>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</si>
  <si>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</si>
  <si>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</si>
  <si>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</si>
  <si>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</si>
  <si>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</si>
  <si>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</si>
  <si>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</si>
  <si>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</si>
  <si>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</si>
  <si>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</si>
  <si>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</si>
  <si>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</si>
  <si>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</si>
  <si>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</si>
  <si>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</si>
  <si>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</si>
  <si>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</si>
  <si>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</si>
  <si>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</si>
  <si>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</si>
  <si>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</si>
  <si>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</si>
  <si>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</si>
  <si>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</si>
  <si>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</si>
  <si>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</si>
  <si>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</si>
  <si>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</si>
  <si>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</si>
  <si>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</si>
  <si>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</si>
  <si>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</si>
  <si>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</si>
  <si>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</si>
  <si>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</si>
  <si>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</si>
  <si>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</si>
  <si>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</si>
  <si>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</si>
  <si>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</si>
  <si>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</si>
  <si>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</si>
  <si>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</si>
  <si>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</si>
  <si>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</si>
  <si>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</si>
  <si>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</si>
  <si>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</si>
  <si>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</si>
  <si>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</si>
  <si>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</si>
  <si>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</si>
  <si>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</si>
  <si>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</si>
  <si>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</si>
  <si>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</si>
  <si>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</si>
  <si>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</si>
  <si>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</si>
  <si>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</si>
  <si>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</si>
  <si>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</si>
  <si>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</si>
  <si>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</si>
  <si>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</si>
  <si>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</si>
  <si>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</si>
  <si>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</si>
  <si>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</si>
  <si>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</si>
  <si>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</si>
  <si>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</si>
  <si>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</si>
  <si>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</si>
  <si>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</si>
  <si>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</si>
  <si>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</si>
  <si>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</si>
  <si>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</si>
  <si>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</si>
  <si>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</si>
  <si>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</si>
  <si>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</si>
  <si>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</si>
  <si>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</si>
  <si>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</si>
  <si>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</si>
  <si>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</si>
  <si>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</si>
  <si>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</si>
  <si>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</si>
  <si>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</si>
  <si>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</si>
  <si>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</si>
  <si>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</si>
  <si>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</si>
  <si>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</si>
  <si>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</si>
  <si>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</si>
  <si>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</si>
  <si>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</si>
  <si>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</si>
  <si>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</si>
  <si>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</si>
  <si>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</si>
  <si>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</si>
  <si>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</si>
  <si>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</si>
  <si>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</si>
  <si>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</si>
  <si>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</si>
  <si>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</si>
  <si>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</si>
  <si>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</si>
  <si>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</si>
  <si>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</si>
  <si>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</si>
  <si>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</si>
  <si>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</si>
  <si>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</si>
  <si>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</si>
  <si>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</si>
  <si>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</si>
  <si>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</si>
  <si>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神奈川県横須賀市内川１－７－５３</t>
    <phoneticPr fontId="3"/>
  </si>
  <si>
    <t>株式会社マークス　代表取締役 田浦 利成</t>
    <phoneticPr fontId="3"/>
  </si>
  <si>
    <t>株式会社マークス</t>
    <phoneticPr fontId="3"/>
  </si>
  <si>
    <t>046-830-1150</t>
    <phoneticPr fontId="3"/>
  </si>
  <si>
    <t>横浜市長</t>
    <phoneticPr fontId="3"/>
  </si>
  <si>
    <t>Ｄ－建設業</t>
    <phoneticPr fontId="3"/>
  </si>
  <si>
    <t>建設業、産業廃棄物処理業</t>
    <phoneticPr fontId="3"/>
  </si>
  <si>
    <t>令和   ６年  ５ 月 １７ 日</t>
    <phoneticPr fontId="3"/>
  </si>
  <si>
    <t>自社廃棄物管理者　高橋　→各現場職長</t>
    <rPh sb="0" eb="2">
      <t>ジシャ</t>
    </rPh>
    <rPh sb="2" eb="5">
      <t>ハイキブツ</t>
    </rPh>
    <rPh sb="5" eb="8">
      <t>カンリシャ</t>
    </rPh>
    <rPh sb="9" eb="11">
      <t>タカハシ</t>
    </rPh>
    <rPh sb="13" eb="16">
      <t>カクゲンバ</t>
    </rPh>
    <rPh sb="16" eb="18">
      <t>ショクチョウ</t>
    </rPh>
    <phoneticPr fontId="3"/>
  </si>
  <si>
    <t>解体工事業のため、廃棄物の抑制は困難。　　　　　　　　　　　　　　　　　　　　　　　　　　　　　　　　　　　　　　　　　　　自社中間処理での分別処理またはリサイクル率の高い処理業者へ処理委託。　</t>
    <rPh sb="0" eb="2">
      <t>カイタイ</t>
    </rPh>
    <rPh sb="2" eb="4">
      <t>コウジ</t>
    </rPh>
    <rPh sb="4" eb="5">
      <t>ギョウ</t>
    </rPh>
    <rPh sb="9" eb="12">
      <t>ハイキブツ</t>
    </rPh>
    <rPh sb="13" eb="15">
      <t>ヨクセイ</t>
    </rPh>
    <rPh sb="16" eb="18">
      <t>コンナン</t>
    </rPh>
    <rPh sb="72" eb="74">
      <t>ショリ</t>
    </rPh>
    <phoneticPr fontId="3"/>
  </si>
  <si>
    <t>　燃料・光熱費等高騰の為、自社処理施設を閉鎖したので処理業者へ処理委託となる。</t>
    <rPh sb="1" eb="3">
      <t>ネンリョウ</t>
    </rPh>
    <rPh sb="4" eb="7">
      <t>コウネツヒ</t>
    </rPh>
    <rPh sb="7" eb="8">
      <t>トウ</t>
    </rPh>
    <rPh sb="8" eb="10">
      <t>コウトウ</t>
    </rPh>
    <rPh sb="11" eb="12">
      <t>タメ</t>
    </rPh>
    <rPh sb="13" eb="15">
      <t>ジシャ</t>
    </rPh>
    <rPh sb="15" eb="17">
      <t>ショリ</t>
    </rPh>
    <rPh sb="17" eb="19">
      <t>シセツ</t>
    </rPh>
    <rPh sb="20" eb="22">
      <t>ヘイサ</t>
    </rPh>
    <rPh sb="33" eb="35">
      <t>イタク</t>
    </rPh>
    <phoneticPr fontId="3"/>
  </si>
  <si>
    <t>建設リサイクル法に基づく分別。　　　　　　　　　　　　　　　　　　　　　　　　　　　　　　　　　　　　　　　　　　　　　　　　　　　　燃料・光熱費の高騰によりリサイクルの費用より埋立処理の方が安価な場合があるのでリサイクル率は低下傾向。また、コンクリートがら等の再生材が飽和状態で受入制限が始まりつつあるのでどーしましょう？</t>
    <rPh sb="67" eb="69">
      <t>ネンリョウ</t>
    </rPh>
    <rPh sb="70" eb="73">
      <t>コウネツヒ</t>
    </rPh>
    <rPh sb="74" eb="76">
      <t>コウトウ</t>
    </rPh>
    <rPh sb="85" eb="87">
      <t>ヒヨウ</t>
    </rPh>
    <rPh sb="89" eb="91">
      <t>ウメタテ</t>
    </rPh>
    <rPh sb="91" eb="93">
      <t>ショリ</t>
    </rPh>
    <rPh sb="94" eb="95">
      <t>ホウ</t>
    </rPh>
    <rPh sb="96" eb="98">
      <t>アンカ</t>
    </rPh>
    <rPh sb="99" eb="101">
      <t>バアイ</t>
    </rPh>
    <rPh sb="111" eb="112">
      <t>リツ</t>
    </rPh>
    <rPh sb="113" eb="117">
      <t>テイカケイコウ</t>
    </rPh>
    <rPh sb="129" eb="130">
      <t>トウ</t>
    </rPh>
    <rPh sb="131" eb="133">
      <t>サイセイ</t>
    </rPh>
    <rPh sb="133" eb="134">
      <t>ザイ</t>
    </rPh>
    <rPh sb="135" eb="139">
      <t>ホウワジョウタイ</t>
    </rPh>
    <rPh sb="140" eb="142">
      <t>ウケイレ</t>
    </rPh>
    <rPh sb="142" eb="144">
      <t>セイゲン</t>
    </rPh>
    <rPh sb="145" eb="146">
      <t>ハジ</t>
    </rPh>
    <phoneticPr fontId="3"/>
  </si>
  <si>
    <t>自社中間処理工場で処理することでリサイクル率が向上していたが、物価・光熱費等の高騰により処理施設維持を断念。</t>
    <rPh sb="31" eb="33">
      <t>ブッカ</t>
    </rPh>
    <rPh sb="34" eb="37">
      <t>コウネツヒ</t>
    </rPh>
    <rPh sb="37" eb="38">
      <t>トウ</t>
    </rPh>
    <rPh sb="39" eb="41">
      <t>コウトウ</t>
    </rPh>
    <rPh sb="44" eb="46">
      <t>ショリ</t>
    </rPh>
    <rPh sb="46" eb="48">
      <t>シセツ</t>
    </rPh>
    <rPh sb="48" eb="50">
      <t>イジ</t>
    </rPh>
    <rPh sb="51" eb="53">
      <t>ダンネン</t>
    </rPh>
    <phoneticPr fontId="3"/>
  </si>
  <si>
    <t>今後もあらゆる角度から情報収集をして、適正な処理を行う業者に委託する予定。</t>
    <rPh sb="0" eb="2">
      <t>コンゴ</t>
    </rPh>
    <rPh sb="7" eb="9">
      <t>カクド</t>
    </rPh>
    <rPh sb="11" eb="13">
      <t>ジョウホウ</t>
    </rPh>
    <rPh sb="13" eb="15">
      <t>シュウシュウ</t>
    </rPh>
    <rPh sb="19" eb="21">
      <t>テキセイ</t>
    </rPh>
    <rPh sb="22" eb="24">
      <t>ショリ</t>
    </rPh>
    <rPh sb="25" eb="26">
      <t>オコナ</t>
    </rPh>
    <rPh sb="27" eb="29">
      <t>ギョウシャ</t>
    </rPh>
    <rPh sb="30" eb="32">
      <t>イタク</t>
    </rPh>
    <rPh sb="34" eb="36">
      <t>ヨテイ</t>
    </rPh>
    <phoneticPr fontId="3"/>
  </si>
  <si>
    <t>他社や処理業者との情報交換により、信頼出る処理業者を選出して委託している。　ただ、優良認定を受けている処分業者が当該施設への搬入をストップし、積替え保管を経由して優良認定を受けていない施設へ移して処理をしているのは信頼してよいものなのか不安は残る。</t>
    <rPh sb="3" eb="5">
      <t>ショリ</t>
    </rPh>
    <rPh sb="5" eb="7">
      <t>ギョウシャ</t>
    </rPh>
    <rPh sb="41" eb="45">
      <t>ユウリョウニンテイ</t>
    </rPh>
    <rPh sb="46" eb="47">
      <t>ウ</t>
    </rPh>
    <rPh sb="51" eb="55">
      <t>ショブンギョウシャ</t>
    </rPh>
    <rPh sb="56" eb="58">
      <t>トウガイ</t>
    </rPh>
    <rPh sb="58" eb="60">
      <t>シセツ</t>
    </rPh>
    <rPh sb="62" eb="64">
      <t>ハンニュウ</t>
    </rPh>
    <rPh sb="71" eb="73">
      <t>ツミカ</t>
    </rPh>
    <rPh sb="74" eb="76">
      <t>ホカン</t>
    </rPh>
    <rPh sb="77" eb="79">
      <t>ケイユ</t>
    </rPh>
    <rPh sb="81" eb="85">
      <t>ユウリョウニンテイ</t>
    </rPh>
    <rPh sb="86" eb="87">
      <t>ウ</t>
    </rPh>
    <rPh sb="92" eb="94">
      <t>シセツ</t>
    </rPh>
    <rPh sb="95" eb="96">
      <t>ウツ</t>
    </rPh>
    <rPh sb="98" eb="100">
      <t>ショリ</t>
    </rPh>
    <rPh sb="107" eb="109">
      <t>シンライ</t>
    </rPh>
    <rPh sb="118" eb="120">
      <t>フアン</t>
    </rPh>
    <rPh sb="121" eb="122">
      <t>ノコ</t>
    </rPh>
    <phoneticPr fontId="3"/>
  </si>
  <si>
    <t>コンクリートがらの受入が困難の中、無許可処理等を取り締まらず、黙認するのであれば弊社も許可の有無に関わらず処理を行いたい。</t>
    <rPh sb="9" eb="11">
      <t>ウケイレ</t>
    </rPh>
    <rPh sb="12" eb="14">
      <t>コンナン</t>
    </rPh>
    <rPh sb="15" eb="16">
      <t>ナカ</t>
    </rPh>
    <rPh sb="17" eb="20">
      <t>ムキョカ</t>
    </rPh>
    <rPh sb="20" eb="22">
      <t>ショリ</t>
    </rPh>
    <rPh sb="22" eb="23">
      <t>トウ</t>
    </rPh>
    <rPh sb="24" eb="25">
      <t>ト</t>
    </rPh>
    <rPh sb="26" eb="27">
      <t>シ</t>
    </rPh>
    <rPh sb="31" eb="33">
      <t>モクニン</t>
    </rPh>
    <rPh sb="40" eb="42">
      <t>ヘイシャ</t>
    </rPh>
    <rPh sb="43" eb="45">
      <t>キョカ</t>
    </rPh>
    <rPh sb="46" eb="48">
      <t>ウム</t>
    </rPh>
    <rPh sb="49" eb="50">
      <t>カカ</t>
    </rPh>
    <rPh sb="53" eb="55">
      <t>ショリ</t>
    </rPh>
    <rPh sb="56" eb="57">
      <t>オコナ</t>
    </rPh>
    <phoneticPr fontId="3"/>
  </si>
  <si>
    <t>　産業廃棄物の発生（種類別）　→　中間処理　 →　　処理後
・廃プラスチック類　→　破砕、選別、切断、圧縮、梱包、溶融　 →　リサイクル、焼却、溶融　　        　　　　　  　・紙くず →　破砕・選別、切断、圧縮、梱包、溶融   →　リサイクル、焼却、溶融、埋立                                  ・木くず →　破砕、破砕・選別　→　リサイクル、焼却、溶融、埋立
・繊維くず→　破砕・選別　→　リサイクル、焼却、溶融、埋立
・金属くず→　破砕、選別、切断　 →　リサイクル、焼却、溶融、埋立
・ガラス・陶磁器くず　→　破砕、選別　→　リサイクル、埋立
・がれき類 →　破砕、選別  →　リサイクル、埋立
・混合廃棄物その他　→　破砕、選別、切断、圧縮、梱包、溶融  →　リサイクル、焼却、溶融、埋立　　　　　     　・石綿含有産業廃棄物　→　*****　→　最終処分・埋立　　　　　　　　　　　　　　　　　　　　　　　　　　　　　　　　・水銀使用製品産業廃棄物　→　破砕・洗浄・乾燥・選別　→ リサイクル、焼却、再処理、埋立</t>
    <rPh sb="441" eb="452">
      <t>スイギンシヨウセイヒンサンギョウハイキブツ</t>
    </rPh>
    <rPh sb="455" eb="457">
      <t>ハサイ</t>
    </rPh>
    <rPh sb="458" eb="460">
      <t>センジョウ</t>
    </rPh>
    <rPh sb="461" eb="463">
      <t>カンソウ</t>
    </rPh>
    <rPh sb="464" eb="466">
      <t>センベツ</t>
    </rPh>
    <rPh sb="478" eb="481">
      <t>サイショリ</t>
    </rPh>
    <rPh sb="482" eb="484">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</si>
</sst>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F48" sqref="F48:O4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452</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4723</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450</v>
      </c>
      <c r="G54" s="631"/>
      <c r="H54" s="631"/>
      <c r="I54" s="631"/>
      <c r="J54" s="631"/>
      <c r="K54" s="631"/>
      <c r="L54" s="32" t="s">
        <v>48</v>
      </c>
      <c r="M54" s="32"/>
      <c r="N54" s="635" t="s">
        <v>451</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40</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453</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2075.5</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454</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2075.5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457</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460</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2075.5</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163.6</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2023.1999999999998</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2075.5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2023.1999999999998</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458</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株式会社マークス</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10.8</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10.8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10.8</v>
      </c>
      <c r="P27" s="718"/>
      <c r="Q27" s="718"/>
      <c r="R27" s="718"/>
      <c r="S27" s="49" t="s">
        <v>38</v>
      </c>
      <c r="T27" s="70"/>
      <c r="U27" s="70"/>
      <c r="X27" s="68" t="s">
        <v>39</v>
      </c>
      <c r="Y27" s="71"/>
      <c r="AG27" s="58"/>
      <c r="AH27" s="58"/>
      <c r="AI27" s="58"/>
      <c r="AJ27" s="58"/>
      <c r="AK27" s="668">
        <f>+AG18+O27</f>
        <v>10.8</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10.8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9.9</v>
      </c>
      <c r="G30" s="674"/>
      <c r="H30" s="214" t="s">
        <v>198</v>
      </c>
      <c r="L30" s="682"/>
      <c r="O30" s="61"/>
      <c r="Q30" s="684">
        <f>+ROUND(Z28,1)+ROUND(Z29,1)+ROUND(Z30,1)</f>
        <v>10.8</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133.6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133.6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133.6</v>
      </c>
      <c r="P27" s="718"/>
      <c r="Q27" s="718"/>
      <c r="R27" s="718"/>
      <c r="S27" s="49" t="s">
        <v>38</v>
      </c>
      <c r="T27" s="70"/>
      <c r="U27" s="70"/>
      <c r="X27" s="68" t="s">
        <v>39</v>
      </c>
      <c r="Y27" s="71"/>
      <c r="AG27" s="58"/>
      <c r="AH27" s="58"/>
      <c r="AI27" s="58"/>
      <c r="AJ27" s="58"/>
      <c r="AK27" s="668">
        <f>+AG18+O27</f>
        <v>133.6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133.6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133.6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132.69999999999999</v>
      </c>
      <c r="G30" s="674"/>
      <c r="H30" s="214" t="s">
        <v>198</v>
      </c>
      <c r="L30" s="682"/>
      <c r="O30" s="61"/>
      <c r="Q30" s="684">
        <f>+ROUND(Z28,1)+ROUND(Z29,1)+ROUND(Z30,1)</f>
        <v>133.6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2.7</v>
      </c>
      <c r="P27" s="718"/>
      <c r="Q27" s="718"/>
      <c r="R27" s="718"/>
      <c r="S27" s="49" t="s">
        <v>38</v>
      </c>
      <c r="T27" s="70"/>
      <c r="U27" s="70"/>
      <c r="X27" s="68" t="s">
        <v>39</v>
      </c>
      <c r="Y27" s="71"/>
      <c r="AG27" s="58"/>
      <c r="AH27" s="58"/>
      <c r="AI27" s="58"/>
      <c r="AJ27" s="58"/>
      <c r="AK27" s="668">
        <f>+AG18+O27</f>
        <v>2.7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403.7</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403.7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403.7</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403.7</v>
      </c>
      <c r="P27" s="718"/>
      <c r="Q27" s="718"/>
      <c r="R27" s="718"/>
      <c r="S27" s="49" t="s">
        <v>38</v>
      </c>
      <c r="T27" s="70"/>
      <c r="U27" s="70"/>
      <c r="X27" s="68" t="s">
        <v>39</v>
      </c>
      <c r="Y27" s="71"/>
      <c r="AG27" s="58"/>
      <c r="AH27" s="58"/>
      <c r="AI27" s="58"/>
      <c r="AJ27" s="58"/>
      <c r="AK27" s="668">
        <f>+AG18+O27</f>
        <v>403.7</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403.7</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403.7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403.7</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403.7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v>
      </c>
      <c r="P27" s="718"/>
      <c r="Q27" s="718"/>
      <c r="R27" s="718"/>
      <c r="S27" s="49" t="s">
        <v>38</v>
      </c>
      <c r="T27" s="70"/>
      <c r="U27" s="70"/>
      <c r="X27" s="68" t="s">
        <v>39</v>
      </c>
      <c r="Y27" s="71"/>
      <c r="AG27" s="58"/>
      <c r="AH27" s="58"/>
      <c r="AI27" s="58"/>
      <c r="AJ27" s="58"/>
      <c r="AK27" s="668">
        <f>+AG18+O27</f>
        <v>44</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4.8</v>
      </c>
      <c r="G30" s="674"/>
      <c r="H30" s="214" t="s">
        <v>198</v>
      </c>
      <c r="L30" s="682"/>
      <c r="O30" s="61"/>
      <c r="Q30" s="684">
        <f>+ROUND(Z28,1)+ROUND(Z29,1)+ROUND(Z30,1)</f>
        <v>44</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1323.6</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1323.6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1323.6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1323.6</v>
      </c>
      <c r="P27" s="718"/>
      <c r="Q27" s="718"/>
      <c r="R27" s="718"/>
      <c r="S27" s="49" t="s">
        <v>38</v>
      </c>
      <c r="T27" s="70"/>
      <c r="U27" s="70"/>
      <c r="X27" s="68" t="s">
        <v>39</v>
      </c>
      <c r="Y27" s="71"/>
      <c r="AG27" s="58"/>
      <c r="AH27" s="58"/>
      <c r="AI27" s="58"/>
      <c r="AJ27" s="58"/>
      <c r="AK27" s="668">
        <f>+AG18+O27</f>
        <v>1323.6</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1323.6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1323.6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9.6</v>
      </c>
      <c r="G30" s="674"/>
      <c r="H30" s="214" t="s">
        <v>198</v>
      </c>
      <c r="L30" s="682"/>
      <c r="O30" s="61"/>
      <c r="Q30" s="684">
        <f>+ROUND(Z28,1)+ROUND(Z29,1)+ROUND(Z30,1)</f>
        <v>1323.6</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1323.6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Q34" sqref="Q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株式会社マークス</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157.1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157.1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104.8</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157.1</v>
      </c>
      <c r="P27" s="718"/>
      <c r="Q27" s="718"/>
      <c r="R27" s="718"/>
      <c r="S27" s="49" t="s">
        <v>38</v>
      </c>
      <c r="T27" s="70"/>
      <c r="U27" s="70"/>
      <c r="X27" s="68" t="s">
        <v>39</v>
      </c>
      <c r="Y27" s="71"/>
      <c r="AG27" s="58"/>
      <c r="AH27" s="58"/>
      <c r="AI27" s="58"/>
      <c r="AJ27" s="58"/>
      <c r="AK27" s="668">
        <f>+AG18+O27</f>
        <v>157.1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104.8</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157.1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6.6</v>
      </c>
      <c r="G30" s="674"/>
      <c r="H30" s="214" t="s">
        <v>198</v>
      </c>
      <c r="L30" s="682"/>
      <c r="O30" s="61"/>
      <c r="Q30" s="684">
        <f>+ROUND(Z28,1)+ROUND(Z29,1)+ROUND(Z30,1)</f>
        <v>104.8</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104.8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52.3</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T5" sqref="T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株式会社マークス</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10.8</v>
      </c>
      <c r="M9" s="377">
        <f>IF(OR(ｷ.紙くず!F24&gt;0,ｷ.紙くず!F24&lt;0),ｷ.紙くず!F24,IF(M$19&gt;0,"0",0))</f>
        <v>0</v>
      </c>
      <c r="N9" s="377">
        <f>IF(OR(ｸ.木くず!F24&gt;0,ｸ.木くず!F24&lt;0),ｸ.木くず!F24,IF(N$19&gt;0,"0",0))</f>
        <v>133.6</v>
      </c>
      <c r="O9" s="377">
        <f>IF(OR(ｹ.繊維くず!F24&gt;0,ｹ.繊維くず!F24&lt;0),ｹ.繊維くず!F24,IF(O$19&gt;0,"0",0))</f>
        <v>2.7</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403.7</v>
      </c>
      <c r="T9" s="377">
        <f>IF(OR(ｾ.ｶﾞﾗｽ･ｺﾝｸﾘ･陶磁器くず!F24&gt;0,ｾ.ｶﾞﾗｽ･ｺﾝｸﾘ･陶磁器くず!F24&lt;0),ｾ.ｶﾞﾗｽ･ｺﾝｸﾘ･陶磁器くず!F24,IF(T$19&gt;0,"0",0))</f>
        <v>44</v>
      </c>
      <c r="U9" s="377">
        <f>IF(OR(ｿ.鉱さい!F24&gt;0,ｿ.鉱さい!F24&lt;0),ｿ.鉱さい!F24,IF(U$19&gt;0,"0",0))</f>
        <v>0</v>
      </c>
      <c r="V9" s="377">
        <f>IF(OR(ﾀ.がれき類!F24&gt;0,ﾀ.がれき類!F24&lt;0),ﾀ.がれき類!F24,IF(V$19&gt;0,"0",0))</f>
        <v>1323.6</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157.1</v>
      </c>
      <c r="AA9" s="379">
        <f>IF(SUM(G9:Z9)&gt;0,SUM(G9:Z9),IF(AA$19&gt;0,"0",0))</f>
        <v>2075.5</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t="str">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t="str">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t="str">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t="str">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10.8</v>
      </c>
      <c r="M14" s="383">
        <f>IF(OR(ｷ.紙くず!F29&gt;0,ｷ.紙くず!F29&lt;0),ｷ.紙くず!F29,IF(M$19&gt;0,"0",0))</f>
        <v>0</v>
      </c>
      <c r="N14" s="383">
        <f>IF(OR(ｸ.木くず!F29&gt;0,ｸ.木くず!F29&lt;0),ｸ.木くず!F29,IF(N$19&gt;0,"0",0))</f>
        <v>133.6</v>
      </c>
      <c r="O14" s="383">
        <f>IF(OR(ｹ.繊維くず!F29&gt;0,ｹ.繊維くず!F29&lt;0),ｹ.繊維くず!F29,IF(O$19&gt;0,"0",0))</f>
        <v>2.7</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403.7</v>
      </c>
      <c r="T14" s="383">
        <f>IF(OR(ｾ.ｶﾞﾗｽ･ｺﾝｸﾘ･陶磁器くず!F29&gt;0,ｾ.ｶﾞﾗｽ･ｺﾝｸﾘ･陶磁器くず!F29&lt;0),ｾ.ｶﾞﾗｽ･ｺﾝｸﾘ･陶磁器くず!F29,IF(T$19&gt;0,"0",0))</f>
        <v>44</v>
      </c>
      <c r="U14" s="383">
        <f>IF(OR(ｿ.鉱さい!F29&gt;0,ｿ.鉱さい!F29&lt;0),ｿ.鉱さい!F29,IF(U$19&gt;0,"0",0))</f>
        <v>0</v>
      </c>
      <c r="V14" s="383">
        <f>IF(OR(ﾀ.がれき類!F29&gt;0,ﾀ.がれき類!F29&lt;0),ﾀ.がれき類!F29,IF(V$19&gt;0,"0",0))</f>
        <v>1323.6</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157.1</v>
      </c>
      <c r="AA14" s="385">
        <f t="shared" si="0"/>
        <v>2075.5</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9.9</v>
      </c>
      <c r="M15" s="383">
        <f>IF(OR(ｷ.紙くず!F30&gt;0,ｷ.紙くず!F30&lt;0),ｷ.紙くず!F30,IF(M$19&gt;0,"0",0))</f>
        <v>0</v>
      </c>
      <c r="N15" s="383">
        <f>IF(OR(ｸ.木くず!F30&gt;0,ｸ.木くず!F30&lt;0),ｸ.木くず!F30,IF(N$19&gt;0,"0",0))</f>
        <v>132.69999999999999</v>
      </c>
      <c r="O15" s="383" t="str">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f>IF(OR(ｾ.ｶﾞﾗｽ･ｺﾝｸﾘ･陶磁器くず!F30&gt;0,ｾ.ｶﾞﾗｽ･ｺﾝｸﾘ･陶磁器くず!F30&lt;0),ｾ.ｶﾞﾗｽ･ｺﾝｸﾘ･陶磁器くず!F30,IF(T$19&gt;0,"0",0))</f>
        <v>4.8</v>
      </c>
      <c r="U15" s="383">
        <f>IF(OR(ｿ.鉱さい!F30&gt;0,ｿ.鉱さい!F30&lt;0),ｿ.鉱さい!F30,IF(U$19&gt;0,"0",0))</f>
        <v>0</v>
      </c>
      <c r="V15" s="383">
        <f>IF(OR(ﾀ.がれき類!F30&gt;0,ﾀ.がれき類!F30&lt;0),ﾀ.がれき類!F30,IF(V$19&gt;0,"0",0))</f>
        <v>9.6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6.6</v>
      </c>
      <c r="AA15" s="385">
        <f t="shared" si="0"/>
        <v>163.6</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10.8</v>
      </c>
      <c r="M16" s="383">
        <f>IF(OR(ｷ.紙くず!F31&gt;0,ｷ.紙くず!F31&lt;0),ｷ.紙くず!F31,IF(M$19&gt;0,"0",0))</f>
        <v>0</v>
      </c>
      <c r="N16" s="383">
        <f>IF(OR(ｸ.木くず!F31&gt;0,ｸ.木くず!F31&lt;0),ｸ.木くず!F31,IF(N$19&gt;0,"0",0))</f>
        <v>133.6</v>
      </c>
      <c r="O16" s="383">
        <f>IF(OR(ｹ.繊維くず!F31&gt;0,ｹ.繊維くず!F31&lt;0),ｹ.繊維くず!F31,IF(O$19&gt;0,"0",0))</f>
        <v>2.7</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403.7</v>
      </c>
      <c r="T16" s="383">
        <f>IF(OR(ｾ.ｶﾞﾗｽ･ｺﾝｸﾘ･陶磁器くず!F31&gt;0,ｾ.ｶﾞﾗｽ･ｺﾝｸﾘ･陶磁器くず!F31&lt;0),ｾ.ｶﾞﾗｽ･ｺﾝｸﾘ･陶磁器くず!F31,IF(T$19&gt;0,"0",0))</f>
        <v>44</v>
      </c>
      <c r="U16" s="383">
        <f>IF(OR(ｿ.鉱さい!F31&gt;0,ｿ.鉱さい!F31&lt;0),ｿ.鉱さい!F31,IF(U$19&gt;0,"0",0))</f>
        <v>0</v>
      </c>
      <c r="V16" s="383">
        <f>IF(OR(ﾀ.がれき類!F31&gt;0,ﾀ.がれき類!F31&lt;0),ﾀ.がれき類!F31,IF(V$19&gt;0,"0",0))</f>
        <v>1323.6</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104.8</v>
      </c>
      <c r="AA16" s="385">
        <f t="shared" si="0"/>
        <v>2023.1999999999998</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t="str">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t="str">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10.8</v>
      </c>
      <c r="M19" s="389">
        <f t="shared" si="1"/>
        <v>0</v>
      </c>
      <c r="N19" s="389">
        <f t="shared" si="1"/>
        <v>133.6</v>
      </c>
      <c r="O19" s="389">
        <f t="shared" si="1"/>
        <v>2.7</v>
      </c>
      <c r="P19" s="389">
        <f t="shared" si="1"/>
        <v>0</v>
      </c>
      <c r="Q19" s="389">
        <f t="shared" si="1"/>
        <v>0</v>
      </c>
      <c r="R19" s="389">
        <f t="shared" si="1"/>
        <v>0</v>
      </c>
      <c r="S19" s="389">
        <f t="shared" si="1"/>
        <v>403.7</v>
      </c>
      <c r="T19" s="389">
        <f t="shared" si="1"/>
        <v>44</v>
      </c>
      <c r="U19" s="389">
        <f t="shared" si="1"/>
        <v>0</v>
      </c>
      <c r="V19" s="389">
        <f t="shared" si="1"/>
        <v>1323.6</v>
      </c>
      <c r="W19" s="389">
        <f t="shared" si="1"/>
        <v>0</v>
      </c>
      <c r="X19" s="389">
        <f t="shared" si="1"/>
        <v>0</v>
      </c>
      <c r="Y19" s="389">
        <f t="shared" si="1"/>
        <v>0</v>
      </c>
      <c r="Z19" s="390">
        <f t="shared" si="1"/>
        <v>157.1</v>
      </c>
      <c r="AA19" s="391">
        <f t="shared" ref="AA19:AA25" si="2">SUM(G19:Z19)</f>
        <v>2075.5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10.8</v>
      </c>
      <c r="M37" s="424">
        <f t="shared" si="8"/>
        <v>0</v>
      </c>
      <c r="N37" s="424">
        <f t="shared" si="8"/>
        <v>133.6</v>
      </c>
      <c r="O37" s="424">
        <f t="shared" si="8"/>
        <v>2.7</v>
      </c>
      <c r="P37" s="424">
        <f t="shared" si="8"/>
        <v>0</v>
      </c>
      <c r="Q37" s="424">
        <f t="shared" si="8"/>
        <v>0</v>
      </c>
      <c r="R37" s="424">
        <f t="shared" si="8"/>
        <v>0</v>
      </c>
      <c r="S37" s="424">
        <f t="shared" si="8"/>
        <v>403.7</v>
      </c>
      <c r="T37" s="424">
        <f t="shared" si="8"/>
        <v>44</v>
      </c>
      <c r="U37" s="424">
        <f t="shared" si="8"/>
        <v>0</v>
      </c>
      <c r="V37" s="424">
        <f t="shared" si="8"/>
        <v>1323.6</v>
      </c>
      <c r="W37" s="424">
        <f t="shared" si="8"/>
        <v>0</v>
      </c>
      <c r="X37" s="424">
        <f t="shared" si="8"/>
        <v>0</v>
      </c>
      <c r="Y37" s="424">
        <f t="shared" si="8"/>
        <v>0</v>
      </c>
      <c r="Z37" s="425">
        <f t="shared" si="8"/>
        <v>157.1</v>
      </c>
      <c r="AA37" s="426">
        <f t="shared" si="4"/>
        <v>2075.5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10.8</v>
      </c>
      <c r="M38" s="415">
        <f t="shared" si="9"/>
        <v>0</v>
      </c>
      <c r="N38" s="415">
        <f t="shared" si="9"/>
        <v>133.6</v>
      </c>
      <c r="O38" s="415">
        <f t="shared" si="9"/>
        <v>2.7</v>
      </c>
      <c r="P38" s="415">
        <f t="shared" si="9"/>
        <v>0</v>
      </c>
      <c r="Q38" s="415">
        <f t="shared" si="9"/>
        <v>0</v>
      </c>
      <c r="R38" s="415">
        <f t="shared" si="9"/>
        <v>0</v>
      </c>
      <c r="S38" s="415">
        <f t="shared" si="9"/>
        <v>403.7</v>
      </c>
      <c r="T38" s="415">
        <f t="shared" si="9"/>
        <v>44</v>
      </c>
      <c r="U38" s="415">
        <f t="shared" si="9"/>
        <v>0</v>
      </c>
      <c r="V38" s="415">
        <f t="shared" si="9"/>
        <v>1323.6</v>
      </c>
      <c r="W38" s="415">
        <f t="shared" si="9"/>
        <v>0</v>
      </c>
      <c r="X38" s="415">
        <f t="shared" si="9"/>
        <v>0</v>
      </c>
      <c r="Y38" s="415">
        <f t="shared" si="9"/>
        <v>0</v>
      </c>
      <c r="Z38" s="416">
        <f t="shared" si="9"/>
        <v>104.8</v>
      </c>
      <c r="AA38" s="417">
        <f t="shared" si="4"/>
        <v>2023.1999999999998</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10.8</v>
      </c>
      <c r="M39" s="418">
        <f>+ｷ.紙くず!$Z$28</f>
        <v>0</v>
      </c>
      <c r="N39" s="418">
        <f>+ｸ.木くず!$Z$28</f>
        <v>133.6</v>
      </c>
      <c r="O39" s="418">
        <f>+ｹ.繊維くず!$Z$28</f>
        <v>2.7</v>
      </c>
      <c r="P39" s="418">
        <f>+ｺ.動植物性残さ!$Z$28</f>
        <v>0</v>
      </c>
      <c r="Q39" s="418">
        <f>+ｻ.動物系固形不要物!$Z$28</f>
        <v>0</v>
      </c>
      <c r="R39" s="418">
        <f>+ｼ.ｺﾞﾑくず!$Z$28</f>
        <v>0</v>
      </c>
      <c r="S39" s="418">
        <f>+ｽ.金属くず!$Z$28</f>
        <v>403.7</v>
      </c>
      <c r="T39" s="418">
        <f>+ｾ.ｶﾞﾗｽ･ｺﾝｸﾘ･陶磁器くず!$Z$28</f>
        <v>44</v>
      </c>
      <c r="U39" s="418">
        <f>+ｿ.鉱さい!$Z$28</f>
        <v>0</v>
      </c>
      <c r="V39" s="418">
        <f>+ﾀ.がれき類!$Z$28</f>
        <v>1323.6</v>
      </c>
      <c r="W39" s="418">
        <f>+ﾁ.動物のふん尿!$Z$28</f>
        <v>0</v>
      </c>
      <c r="X39" s="418">
        <f>+ﾂ.動物の死体!$Z$28</f>
        <v>0</v>
      </c>
      <c r="Y39" s="418">
        <f>+ﾃ.ばいじん!$Z$28</f>
        <v>0</v>
      </c>
      <c r="Z39" s="419">
        <f>+ﾄ.混合廃棄物その他!$Z$28</f>
        <v>104.8</v>
      </c>
      <c r="AA39" s="420">
        <f t="shared" si="4"/>
        <v>2023.1999999999998</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52.3</v>
      </c>
      <c r="AA42" s="423">
        <f>SUM(G42:Z42)</f>
        <v>52.3</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10.8</v>
      </c>
      <c r="M43" s="427">
        <f>+ｷ.紙くず!$AK$27</f>
        <v>0</v>
      </c>
      <c r="N43" s="427">
        <f>+ｸ.木くず!$AK$27</f>
        <v>133.6</v>
      </c>
      <c r="O43" s="427">
        <f>+ｹ.繊維くず!$AK$27</f>
        <v>2.7</v>
      </c>
      <c r="P43" s="427">
        <f>+ｺ.動植物性残さ!$AK$27</f>
        <v>0</v>
      </c>
      <c r="Q43" s="427">
        <f>+ｻ.動物系固形不要物!$AK$27</f>
        <v>0</v>
      </c>
      <c r="R43" s="427">
        <f>+ｼ.ｺﾞﾑくず!$AK$27</f>
        <v>0</v>
      </c>
      <c r="S43" s="427">
        <f>+ｽ.金属くず!$AK$27</f>
        <v>403.7</v>
      </c>
      <c r="T43" s="427">
        <f>+ｾ.ｶﾞﾗｽ･ｺﾝｸﾘ･陶磁器くず!$AK$27</f>
        <v>44</v>
      </c>
      <c r="U43" s="427">
        <f>+ｿ.鉱さい!$AK$27</f>
        <v>0</v>
      </c>
      <c r="V43" s="427">
        <f>+ﾀ.がれき類!$AK$27</f>
        <v>1323.6</v>
      </c>
      <c r="W43" s="427">
        <f>+ﾁ.動物のふん尿!$AK$27</f>
        <v>0</v>
      </c>
      <c r="X43" s="427">
        <f>+ﾂ.動物の死体!$AK$27</f>
        <v>0</v>
      </c>
      <c r="Y43" s="427">
        <f>+ﾃ.ばいじん!$AK$27</f>
        <v>0</v>
      </c>
      <c r="Z43" s="428">
        <f>+ﾄ.混合廃棄物その他!$AK$27</f>
        <v>157.1</v>
      </c>
      <c r="AA43" s="429">
        <f t="shared" si="4"/>
        <v>2075.5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10.8</v>
      </c>
      <c r="M45" s="433">
        <f>+ｷ.紙くず!$AR$24</f>
        <v>0</v>
      </c>
      <c r="N45" s="433">
        <f>+ｸ.木くず!$AR$24</f>
        <v>133.6</v>
      </c>
      <c r="O45" s="433">
        <f>+ｹ.繊維くず!$AR$24</f>
        <v>2.7</v>
      </c>
      <c r="P45" s="433">
        <f>+ｺ.動植物性残さ!$AR$24</f>
        <v>0</v>
      </c>
      <c r="Q45" s="433">
        <f>+ｻ.動物系固形不要物!$AR$24</f>
        <v>0</v>
      </c>
      <c r="R45" s="433">
        <f>+ｼ.ｺﾞﾑくず!$AR$24</f>
        <v>0</v>
      </c>
      <c r="S45" s="433">
        <f>+ｽ.金属くず!$AR$24</f>
        <v>403.7</v>
      </c>
      <c r="T45" s="433">
        <f>+ｾ.ｶﾞﾗｽ･ｺﾝｸﾘ･陶磁器くず!$AR$24</f>
        <v>44</v>
      </c>
      <c r="U45" s="433">
        <f>+ｿ.鉱さい!$AR$24</f>
        <v>0</v>
      </c>
      <c r="V45" s="433">
        <f>+ﾀ.がれき類!$AR$24</f>
        <v>1323.6</v>
      </c>
      <c r="W45" s="433">
        <f>+ﾁ.動物のふん尿!$AR$24</f>
        <v>0</v>
      </c>
      <c r="X45" s="433">
        <f>+ﾂ.動物の死体!$AR$24</f>
        <v>0</v>
      </c>
      <c r="Y45" s="433">
        <f>+ﾃ.ばいじん!$AR$24</f>
        <v>0</v>
      </c>
      <c r="Z45" s="434">
        <f>+ﾄ.混合廃棄物その他!$AR$24</f>
        <v>104.8</v>
      </c>
      <c r="AA45" s="435">
        <f t="shared" si="4"/>
        <v>2023.1999999999998</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21.6</v>
      </c>
      <c r="M55" s="480">
        <f t="shared" si="10"/>
        <v>0</v>
      </c>
      <c r="N55" s="480">
        <f t="shared" si="10"/>
        <v>267.2</v>
      </c>
      <c r="O55" s="480">
        <f t="shared" si="10"/>
        <v>5.4</v>
      </c>
      <c r="P55" s="480">
        <f t="shared" si="10"/>
        <v>0</v>
      </c>
      <c r="Q55" s="480">
        <f t="shared" si="10"/>
        <v>0</v>
      </c>
      <c r="R55" s="480">
        <f t="shared" si="10"/>
        <v>0</v>
      </c>
      <c r="S55" s="480">
        <f t="shared" si="10"/>
        <v>807.4</v>
      </c>
      <c r="T55" s="480">
        <f t="shared" si="10"/>
        <v>88</v>
      </c>
      <c r="U55" s="480">
        <f t="shared" si="10"/>
        <v>0</v>
      </c>
      <c r="V55" s="480">
        <f t="shared" si="10"/>
        <v>2647.2</v>
      </c>
      <c r="W55" s="480">
        <f t="shared" si="10"/>
        <v>0</v>
      </c>
      <c r="X55" s="480">
        <f t="shared" si="10"/>
        <v>0</v>
      </c>
      <c r="Y55" s="480">
        <f t="shared" si="10"/>
        <v>0</v>
      </c>
      <c r="Z55" s="480">
        <f t="shared" si="10"/>
        <v>314.2</v>
      </c>
      <c r="AA55" s="481">
        <f>+AA9+AA19+AA20</f>
        <v>4151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６年  ５ 月 １７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神奈川県横須賀市内川１－７－５３</v>
      </c>
      <c r="M16" s="884"/>
      <c r="N16" s="884"/>
      <c r="O16" s="884"/>
      <c r="P16" s="884"/>
      <c r="Q16" s="884"/>
      <c r="R16" s="884"/>
      <c r="S16" s="884"/>
      <c r="T16" s="884"/>
      <c r="U16" s="282"/>
    </row>
    <row r="17" spans="1:21" ht="26.25" customHeight="1" x14ac:dyDescent="0.15">
      <c r="C17" s="86"/>
      <c r="I17" s="25"/>
      <c r="J17" s="25" t="s">
        <v>7</v>
      </c>
      <c r="K17" s="25"/>
      <c r="L17" s="884" t="str">
        <f>+表紙!L41</f>
        <v>株式会社マークス　代表取締役 田浦 利成</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046-830-1150</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株式会社マークス</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4723</v>
      </c>
      <c r="Q25" s="891"/>
      <c r="R25" s="891"/>
      <c r="S25" s="891"/>
      <c r="T25" s="891"/>
      <c r="U25" s="892"/>
    </row>
    <row r="26" spans="1:21" ht="26.25" customHeight="1" x14ac:dyDescent="0.15">
      <c r="C26" s="538" t="s">
        <v>11</v>
      </c>
      <c r="D26" s="539"/>
      <c r="E26" s="540"/>
      <c r="F26" s="906" t="str">
        <f>+表紙!F50</f>
        <v>神奈川県横須賀市内川１－７－５３</v>
      </c>
      <c r="G26" s="907"/>
      <c r="H26" s="907"/>
      <c r="I26" s="907"/>
      <c r="J26" s="907"/>
      <c r="K26" s="907"/>
      <c r="L26" s="907"/>
      <c r="M26" s="907"/>
      <c r="N26" s="341" t="s">
        <v>172</v>
      </c>
      <c r="O26"/>
      <c r="P26"/>
      <c r="Q26" s="901" t="str">
        <f>IF(+表紙!Q50="","",+表紙!Q50)</f>
        <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建設業、産業廃棄物処理業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40</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2075.5</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解体工事業のため、廃棄物の抑制は困難。　　　　　　　　　　　　　　　　　　　　　　　　　　　　　　　　　　　　　　　　　　　自社中間処理での分別処理またはリサイクル率の高い処理業者へ処理委託。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2075.5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燃料・光熱費等高騰の為、自社処理施設を閉鎖したので処理業者へ処理委託となる。</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建設リサイクル法に基づく分別。　　　　　　　　　　　　　　　　　　　　　　　　　　　　　　　　　　　　　　　　　　　　　　　　　　　　燃料・光熱費の高騰によりリサイクルの費用より埋立処理の方が安価な場合があるのでリサイクル率は低下傾向。また、コンクリートがら等の再生材が飽和状態で受入制限が始まりつつあるのでどーしましょう？</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自社中間処理工場で処理することでリサイクル率が向上していたが、物価・光熱費等の高騰により処理施設維持を断念。</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コンクリートがらの受入が困難の中、無許可処理等を取り締まらず、黙認するのであれば弊社も許可の有無に関わらず処理を行いたい。</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2075.5</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163.6</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2023.1999999999998</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他社や処理業者との情報交換により、信頼出る処理業者を選出して委託している。　ただ、優良認定を受けている処分業者が当該施設への搬入をストップし、積替え保管を経由して優良認定を受けていない施設へ移して処理をしているのは信頼してよいものなのか不安は残る。</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2075.5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2023.1999999999998</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今後もあらゆる角度から情報収集をして、適正な処理を行う業者に委託する予定。</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2024-05-20T01:42:00Z</dcterms:created>
  <dcterms:modified xsi:type="dcterms:W3CDTF">2024-09-09T03:36:17Z</dcterms:modified>
</cp:coreProperties>
</file>