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9320" yWindow="-120" windowWidth="19440" windowHeight="1560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AK31" i="78" s="1"/>
  <c r="L52" i="94" s="1"/>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<sst xmlns="http://schemas.openxmlformats.org/spreadsheetml/2006/main" count="3171" uniqueCount="460">
  <si>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</si>
  <si>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</si>
  <si>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</si>
  <si>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</si>
  <si>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</si>
  <si>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</si>
  <si>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</si>
  <si>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</si>
  <si>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</si>
  <si>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</si>
  <si>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</si>
  <si>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</si>
  <si>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</si>
  <si>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</si>
  <si>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</si>
  <si>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</si>
  <si>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</si>
  <si>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</si>
  <si>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</si>
  <si>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</si>
  <si>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</si>
  <si>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</si>
  <si>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</si>
  <si>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</si>
  <si>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</si>
  <si>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</si>
  <si>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</si>
  <si>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</si>
  <si>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</si>
  <si>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</si>
  <si>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</si>
  <si>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</si>
  <si>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</si>
  <si>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</si>
  <si>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</si>
  <si>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</si>
  <si>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</si>
  <si>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</si>
  <si>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</si>
  <si>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</si>
  <si>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</si>
  <si>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</si>
  <si>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</si>
  <si>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</si>
  <si>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</si>
  <si>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</si>
  <si>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</si>
  <si>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</si>
  <si>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</si>
  <si>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</si>
  <si>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</si>
  <si>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</si>
  <si>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</si>
  <si>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</si>
  <si>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</si>
  <si>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</si>
  <si>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</si>
  <si>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</si>
  <si>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</si>
  <si>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</si>
  <si>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</si>
  <si>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</si>
  <si>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</si>
  <si>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</si>
  <si>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</si>
  <si>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</si>
  <si>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</si>
  <si>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</si>
  <si>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</si>
  <si>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</si>
  <si>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</si>
  <si>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</si>
  <si>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</si>
  <si>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</si>
  <si>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</si>
  <si>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</si>
  <si>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</si>
  <si>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</si>
  <si>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</si>
  <si>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</si>
  <si>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</si>
  <si>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</si>
  <si>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</si>
  <si>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</si>
  <si>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</si>
  <si>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</si>
  <si>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</si>
  <si>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</si>
  <si>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</si>
  <si>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</si>
  <si>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</si>
  <si>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</si>
  <si>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</si>
  <si>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</si>
  <si>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</si>
  <si>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</si>
  <si>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</si>
  <si>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</si>
  <si>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</si>
  <si>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</si>
  <si>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</si>
  <si>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</si>
  <si>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</si>
  <si>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</si>
  <si>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</si>
  <si>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</si>
  <si>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</si>
  <si>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</si>
  <si>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</si>
  <si>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</si>
  <si>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</si>
  <si>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</si>
  <si>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</si>
  <si>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</si>
  <si>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</si>
  <si>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</si>
  <si>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</si>
  <si>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</si>
  <si>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</si>
  <si>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</si>
  <si>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</si>
  <si>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</si>
  <si>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</si>
  <si>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</si>
  <si>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</si>
  <si>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</si>
  <si>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</si>
  <si>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</si>
  <si>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</si>
  <si>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</si>
  <si>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</si>
  <si>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</si>
  <si>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</si>
  <si>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</si>
  <si>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</si>
  <si>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</si>
  <si>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</si>
  <si>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</si>
  <si>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</si>
  <si>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</si>
  <si>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</si>
  <si>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</si>
  <si>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</si>
  <si>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</si>
  <si>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</si>
  <si>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</si>
  <si>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</si>
  <si>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</si>
  <si>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</si>
  <si>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</si>
  <si>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</si>
  <si>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</si>
  <si>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</si>
  <si>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</si>
  <si>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</si>
  <si>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</si>
  <si>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</si>
  <si>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</si>
  <si>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</si>
  <si>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</si>
  <si>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</si>
  <si>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</si>
  <si>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</si>
  <si>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</si>
  <si>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</si>
  <si>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</si>
  <si>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</si>
  <si>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</si>
  <si>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</si>
  <si>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</si>
  <si>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</si>
  <si>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</si>
  <si>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</si>
  <si>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</si>
  <si>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</si>
  <si>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</si>
  <si>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</si>
  <si>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</si>
  <si>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</si>
  <si>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</si>
  <si>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</si>
  <si>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</si>
  <si>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</si>
  <si>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</si>
  <si>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</si>
  <si>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</si>
  <si>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</si>
  <si>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</si>
  <si>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</si>
  <si>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</si>
  <si>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</si>
  <si>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</si>
  <si>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</si>
  <si>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</si>
  <si>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</si>
  <si>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</si>
  <si>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</si>
  <si>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</si>
  <si>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</si>
  <si>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</si>
  <si>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</si>
  <si>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</si>
  <si>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</si>
  <si>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</si>
  <si>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</si>
  <si>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</si>
  <si>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</si>
  <si>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</si>
  <si>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</si>
  <si>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</si>
  <si>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</si>
  <si>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</si>
  <si>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</si>
  <si>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</si>
  <si>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</si>
  <si>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</si>
  <si>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</si>
  <si>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</si>
  <si>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</si>
  <si>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</si>
  <si>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</si>
  <si>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</si>
  <si>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</si>
  <si>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</si>
  <si>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</si>
  <si>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</si>
  <si>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</si>
  <si>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</si>
  <si>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</si>
  <si>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</si>
  <si>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</si>
  <si>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</si>
  <si>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</si>
  <si>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</si>
  <si>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</si>
  <si>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</si>
  <si>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</si>
  <si>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</si>
  <si>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</si>
  <si>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</si>
  <si>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</si>
  <si>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</si>
  <si>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</si>
  <si>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</si>
  <si>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</si>
  <si>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</si>
  <si>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</si>
  <si>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</si>
  <si>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</si>
  <si>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</si>
  <si>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</si>
  <si>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</si>
  <si>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</si>
  <si>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</si>
  <si>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</si>
  <si>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</si>
  <si>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</si>
  <si>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</si>
  <si>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</si>
  <si>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</si>
  <si>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</si>
  <si>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</si>
  <si>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</si>
  <si>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</si>
  <si>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</si>
  <si>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</si>
  <si>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</si>
  <si>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</si>
  <si>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</si>
  <si>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</si>
  <si>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</si>
  <si>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</si>
  <si>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</si>
  <si>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</si>
  <si>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</si>
  <si>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</si>
  <si>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</si>
  <si>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</si>
  <si>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</si>
  <si>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</si>
  <si>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</si>
  <si>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</si>
  <si>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</si>
  <si>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</si>
  <si>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</si>
  <si>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</si>
  <si>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</si>
  <si>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</si>
  <si>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</si>
  <si>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</si>
  <si>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</si>
  <si>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</si>
  <si>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</si>
  <si>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</si>
  <si>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</si>
  <si>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</si>
  <si>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</si>
  <si>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</si>
  <si>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</si>
  <si>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</si>
  <si>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</si>
  <si>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</si>
  <si>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</si>
  <si>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</si>
  <si>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</si>
  <si>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</si>
  <si>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</si>
  <si>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</si>
  <si>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</si>
  <si>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</si>
  <si>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</si>
  <si>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</si>
  <si>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</si>
  <si>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</si>
  <si>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</si>
  <si>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</si>
  <si>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</si>
  <si>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</si>
  <si>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</si>
  <si>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</si>
  <si>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</si>
  <si>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</si>
  <si>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</si>
  <si>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</si>
  <si>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</si>
  <si>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</si>
  <si>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</si>
  <si>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</si>
  <si>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</si>
  <si>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</si>
  <si>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</si>
  <si>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</si>
  <si>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</si>
  <si>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</si>
  <si>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</si>
  <si>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</si>
  <si>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</si>
  <si>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</si>
  <si>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</si>
  <si>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</si>
  <si>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</si>
  <si>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</si>
  <si>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</si>
  <si>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</si>
  <si>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</si>
  <si>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</si>
  <si>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</si>
  <si>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</si>
  <si>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</si>
  <si>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</si>
  <si>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</si>
  <si>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</si>
  <si>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</si>
  <si>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</si>
  <si>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</si>
  <si>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</si>
  <si>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</si>
  <si>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</si>
  <si>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</si>
  <si>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</si>
  <si>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</si>
  <si>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</si>
  <si>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</si>
  <si>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</si>
  <si>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</si>
  <si>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</si>
  <si>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</si>
  <si>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</si>
  <si>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</si>
  <si>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</si>
  <si>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</si>
  <si>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</si>
  <si>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</si>
  <si>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</si>
  <si>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</si>
  <si>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</si>
  <si>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</si>
  <si>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</si>
  <si>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</si>
  <si>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</si>
  <si>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</si>
  <si>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</si>
  <si>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</si>
  <si>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</si>
  <si>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</si>
  <si>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</si>
  <si>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</si>
  <si>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</si>
  <si>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</si>
  <si>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</si>
  <si>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</si>
  <si>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</si>
  <si>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</si>
  <si>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</si>
  <si>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</si>
  <si>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</si>
  <si>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</si>
  <si>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</si>
  <si>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</si>
  <si>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</si>
  <si>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</si>
  <si>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</si>
  <si>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</si>
  <si>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</si>
  <si>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</si>
  <si>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</si>
  <si>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</si>
  <si>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</si>
  <si>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</si>
  <si>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</si>
  <si>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</si>
  <si>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</si>
  <si>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</si>
  <si>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</si>
  <si>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</si>
  <si>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</si>
  <si>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</si>
  <si>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</si>
  <si>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</si>
  <si>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</si>
  <si>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</si>
  <si>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</si>
  <si>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</si>
  <si>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</si>
  <si>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</si>
  <si>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</si>
  <si>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</si>
  <si>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</si>
  <si>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</si>
  <si>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</si>
  <si>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</si>
  <si>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</si>
  <si>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</si>
  <si>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</si>
  <si>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</si>
  <si>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</si>
  <si>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</si>
  <si>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</si>
  <si>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</si>
  <si>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</si>
  <si>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</si>
  <si>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</si>
  <si>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</si>
  <si>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</si>
  <si>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</si>
  <si>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別紙1参照</t>
    <rPh sb="0" eb="2">
      <t>ベッシ</t>
    </rPh>
    <rPh sb="3" eb="5">
      <t>サンショウ</t>
    </rPh>
    <phoneticPr fontId="3"/>
  </si>
  <si>
    <t>別紙2参照</t>
    <rPh sb="0" eb="2">
      <t>ベッシ</t>
    </rPh>
    <rPh sb="3" eb="5">
      <t>サンショウ</t>
    </rPh>
    <phoneticPr fontId="3"/>
  </si>
  <si>
    <t>・新築施工現場では、9分別を行っている。
・解体工事では建設リサイクル法の特定建設資材以外のリサイクルへの取組。　　　　　　　　　　　　　　　　　　　　　　　　　　　　　　　　　　　　　　　　　　　　　　　　　　　　　　　　　　　　　　　　　　　　　　　　　　　　　　　　　　　　　</t>
    <rPh sb="1" eb="3">
      <t>シンチク</t>
    </rPh>
    <rPh sb="3" eb="5">
      <t>セコウ</t>
    </rPh>
    <rPh sb="5" eb="7">
      <t>ゲンバ</t>
    </rPh>
    <rPh sb="11" eb="13">
      <t>ブンベツ</t>
    </rPh>
    <rPh sb="14" eb="15">
      <t>オコナ</t>
    </rPh>
    <rPh sb="22" eb="24">
      <t>カイタイ</t>
    </rPh>
    <rPh sb="24" eb="26">
      <t>コウジ</t>
    </rPh>
    <rPh sb="28" eb="30">
      <t>ケンセツ</t>
    </rPh>
    <rPh sb="35" eb="36">
      <t>ホウ</t>
    </rPh>
    <rPh sb="37" eb="39">
      <t>トクテイ</t>
    </rPh>
    <rPh sb="39" eb="41">
      <t>ケンセツ</t>
    </rPh>
    <rPh sb="41" eb="43">
      <t>シザイ</t>
    </rPh>
    <rPh sb="43" eb="45">
      <t>イガイ</t>
    </rPh>
    <rPh sb="53" eb="55">
      <t>トリクミ</t>
    </rPh>
    <phoneticPr fontId="3"/>
  </si>
  <si>
    <t>・梱包材の簡素化、余剰材の削減。</t>
    <rPh sb="1" eb="3">
      <t>コンポウ</t>
    </rPh>
    <rPh sb="3" eb="4">
      <t>ザイ</t>
    </rPh>
    <rPh sb="5" eb="8">
      <t>カンソカ</t>
    </rPh>
    <rPh sb="9" eb="11">
      <t>ヨジョウ</t>
    </rPh>
    <rPh sb="11" eb="12">
      <t>ザイ</t>
    </rPh>
    <rPh sb="13" eb="15">
      <t>サクゲン</t>
    </rPh>
    <phoneticPr fontId="3"/>
  </si>
  <si>
    <t>・新築工事については、新築廃棄物は現地にて9分別を実施。
・解体工事では建設リサイクル法の特定建設資材以外のリサイクルへの取組。　　　　　　　　　　　　　　　　　　　　　　　　　　　　　　　　　　　　　　　　　　　　　　　　　　　　　　　　　　　　　　　　　　　　　　　　　　　　　　　　　　　　　</t>
    <rPh sb="1" eb="3">
      <t>シンチク</t>
    </rPh>
    <rPh sb="3" eb="5">
      <t>コウジ</t>
    </rPh>
    <rPh sb="11" eb="13">
      <t>シンチク</t>
    </rPh>
    <rPh sb="13" eb="16">
      <t>ハイキブツ</t>
    </rPh>
    <rPh sb="17" eb="19">
      <t>ゲンチ</t>
    </rPh>
    <rPh sb="22" eb="24">
      <t>ブンベツ</t>
    </rPh>
    <rPh sb="25" eb="27">
      <t>ジッシ</t>
    </rPh>
    <rPh sb="30" eb="32">
      <t>カイタイ</t>
    </rPh>
    <rPh sb="32" eb="34">
      <t>コウジ</t>
    </rPh>
    <rPh sb="36" eb="38">
      <t>ケンセツ</t>
    </rPh>
    <rPh sb="43" eb="44">
      <t>ホウ</t>
    </rPh>
    <rPh sb="45" eb="47">
      <t>トクテイ</t>
    </rPh>
    <rPh sb="47" eb="49">
      <t>ケンセツ</t>
    </rPh>
    <rPh sb="49" eb="51">
      <t>シザイ</t>
    </rPh>
    <rPh sb="51" eb="53">
      <t>イガイ</t>
    </rPh>
    <rPh sb="61" eb="63">
      <t>トリクミ</t>
    </rPh>
    <phoneticPr fontId="3"/>
  </si>
  <si>
    <t>・新築現場の分別を、10分別に取組中。</t>
    <rPh sb="1" eb="3">
      <t>シンチク</t>
    </rPh>
    <rPh sb="3" eb="5">
      <t>ゲンバ</t>
    </rPh>
    <rPh sb="6" eb="8">
      <t>ブンベツ</t>
    </rPh>
    <rPh sb="12" eb="14">
      <t>ブンベツ</t>
    </rPh>
    <rPh sb="15" eb="17">
      <t>トリクミ</t>
    </rPh>
    <rPh sb="17" eb="18">
      <t>ナカ</t>
    </rPh>
    <phoneticPr fontId="3"/>
  </si>
  <si>
    <t>・優良認定処理業者の採用を推進。</t>
    <rPh sb="1" eb="3">
      <t>ユウリョウ</t>
    </rPh>
    <rPh sb="3" eb="5">
      <t>ニンテイ</t>
    </rPh>
    <rPh sb="5" eb="7">
      <t>ショリ</t>
    </rPh>
    <rPh sb="7" eb="9">
      <t>ギョウシャ</t>
    </rPh>
    <rPh sb="10" eb="12">
      <t>サイヨウ</t>
    </rPh>
    <rPh sb="13" eb="15">
      <t>スイシン</t>
    </rPh>
    <phoneticPr fontId="3"/>
  </si>
  <si>
    <t>埼玉県戸田市大字新曽１７６０番地の２</t>
    <phoneticPr fontId="3"/>
  </si>
  <si>
    <t>積水ハウス建設東京株式会社
代表取締役　三浦　淳一</t>
    <phoneticPr fontId="3"/>
  </si>
  <si>
    <t>積水ハウス建設東京株式会社</t>
    <phoneticPr fontId="3"/>
  </si>
  <si>
    <t>048-434-0111</t>
    <phoneticPr fontId="3"/>
  </si>
  <si>
    <t>横浜市長</t>
    <phoneticPr fontId="3"/>
  </si>
  <si>
    <t>Ｄ－建設業</t>
    <phoneticPr fontId="3"/>
  </si>
  <si>
    <t>総合工事業</t>
    <phoneticPr fontId="3"/>
  </si>
  <si>
    <t>令和  6年  5月  24日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</si>
</sst>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8" zoomScaleNormal="115" zoomScaleSheetLayoutView="100" workbookViewId="0">
      <selection activeCell="E41" sqref="E41"/>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459</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456</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452</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453</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455</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454</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6021</v>
      </c>
      <c r="Q49" s="726"/>
      <c r="R49" s="726"/>
      <c r="S49" s="726"/>
      <c r="T49" s="726"/>
      <c r="U49" s="727"/>
    </row>
    <row r="50" spans="3:54" ht="26.25" customHeight="1" x14ac:dyDescent="0.15">
      <c r="C50" s="697" t="s">
        <v>11</v>
      </c>
      <c r="D50" s="698"/>
      <c r="E50" s="699"/>
      <c r="F50" s="708" t="s">
        <v>452</v>
      </c>
      <c r="G50" s="709"/>
      <c r="H50" s="709"/>
      <c r="I50" s="709"/>
      <c r="J50" s="709"/>
      <c r="K50" s="709"/>
      <c r="L50" s="709"/>
      <c r="M50" s="709"/>
      <c r="N50" s="592" t="s">
        <v>172</v>
      </c>
      <c r="O50" s="595"/>
      <c r="P50" s="596"/>
      <c r="Q50" s="712"/>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457</v>
      </c>
      <c r="G54" s="793"/>
      <c r="H54" s="793"/>
      <c r="I54" s="793"/>
      <c r="J54" s="793"/>
      <c r="K54" s="793"/>
      <c r="L54" s="38" t="s">
        <v>48</v>
      </c>
      <c r="M54" s="38"/>
      <c r="N54" s="797" t="s">
        <v>458</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v>54329</v>
      </c>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659</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445</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446</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8</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1123.9000000000001</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t="s">
        <v>447</v>
      </c>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8</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1011.3</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t="s">
        <v>448</v>
      </c>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t="s">
        <v>449</v>
      </c>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t="s">
        <v>450</v>
      </c>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1123.9000000000001</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f>+別紙!AA15</f>
        <v>635.80000000000007</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1123.9000000000001</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1011.3</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568.40000000000009</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1011.3</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t="s">
        <v>451</v>
      </c>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1" zoomScaleNormal="100" workbookViewId="0">
      <selection activeCell="F24" sqref="F24:G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積水ハウス建設東京株式会社</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2" zoomScaleNormal="100" workbookViewId="0">
      <selection activeCell="F24" sqref="F24:G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積水ハウス建設東京株式会社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1" workbookViewId="0">
      <selection activeCell="AE28" sqref="AE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積水ハウス建設東京株式会社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2" workbookViewId="0">
      <selection activeCell="AF28" sqref="AF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積水ハウス建設東京株式会社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3" workbookViewId="0">
      <selection activeCell="AE28" sqref="AE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積水ハウス建設東京株式会社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E14" workbookViewId="0">
      <selection activeCell="Z28" sqref="Z28:AD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積水ハウス建設東京株式会社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13.1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14.6</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13.1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13.1</v>
      </c>
      <c r="P27" s="881"/>
      <c r="Q27" s="881"/>
      <c r="R27" s="881"/>
      <c r="S27" s="59" t="s">
        <v>38</v>
      </c>
      <c r="T27" s="80"/>
      <c r="U27" s="80"/>
      <c r="X27" s="78" t="s">
        <v>39</v>
      </c>
      <c r="Y27" s="81"/>
      <c r="AG27" s="68"/>
      <c r="AH27" s="68"/>
      <c r="AI27" s="68"/>
      <c r="AJ27" s="68"/>
      <c r="AK27" s="831">
        <f>+AG18+O27</f>
        <v>13.1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13.1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14.6</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2.2999999999999998</v>
      </c>
      <c r="G30" s="837"/>
      <c r="H30" s="234" t="s">
        <v>198</v>
      </c>
      <c r="L30" s="845"/>
      <c r="O30" s="71"/>
      <c r="Q30" s="847">
        <f>+ROUND(Z28,1)+ROUND(Z29,1)+ROUND(Z30,1)</f>
        <v>13.1</v>
      </c>
      <c r="R30" s="881"/>
      <c r="S30" s="881"/>
      <c r="T30" s="881"/>
      <c r="U30" s="59" t="s">
        <v>16</v>
      </c>
      <c r="X30" s="889" t="s">
        <v>186</v>
      </c>
      <c r="Y30" s="890"/>
      <c r="Z30" s="833"/>
      <c r="AA30" s="834"/>
      <c r="AB30" s="834"/>
      <c r="AC30" s="834"/>
      <c r="AD30" s="834"/>
      <c r="AE30" s="59" t="s">
        <v>13</v>
      </c>
      <c r="AK30" s="818">
        <v>2.1</v>
      </c>
      <c r="AL30" s="819"/>
      <c r="AM30" s="819"/>
      <c r="AN30" s="819"/>
      <c r="AO30" s="67" t="s">
        <v>13</v>
      </c>
      <c r="AR30" s="830"/>
      <c r="AS30" s="827"/>
      <c r="AT30" s="827"/>
      <c r="AU30" s="828"/>
    </row>
    <row r="31" spans="2:48" ht="27" customHeight="1" thickTop="1" thickBot="1" x14ac:dyDescent="0.2">
      <c r="B31" s="853" t="s">
        <v>375</v>
      </c>
      <c r="C31" s="842"/>
      <c r="D31" s="842"/>
      <c r="E31" s="843"/>
      <c r="F31" s="836">
        <v>14.6</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D13" workbookViewId="0">
      <selection activeCell="AO30" sqref="AO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積水ハウス建設東京株式会社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0.2</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0.3</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0.2</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0.2</v>
      </c>
      <c r="P27" s="881"/>
      <c r="Q27" s="881"/>
      <c r="R27" s="881"/>
      <c r="S27" s="59" t="s">
        <v>38</v>
      </c>
      <c r="T27" s="80"/>
      <c r="U27" s="80"/>
      <c r="X27" s="78" t="s">
        <v>39</v>
      </c>
      <c r="Y27" s="81"/>
      <c r="AG27" s="68"/>
      <c r="AH27" s="68"/>
      <c r="AI27" s="68"/>
      <c r="AJ27" s="68"/>
      <c r="AK27" s="831">
        <f>+AG18+O27</f>
        <v>0.2</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0.2</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0.3</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0.3</v>
      </c>
      <c r="G30" s="837"/>
      <c r="H30" s="234" t="s">
        <v>198</v>
      </c>
      <c r="L30" s="845"/>
      <c r="O30" s="71"/>
      <c r="Q30" s="847">
        <f>+ROUND(Z28,1)+ROUND(Z29,1)+ROUND(Z30,1)</f>
        <v>0.2</v>
      </c>
      <c r="R30" s="881"/>
      <c r="S30" s="881"/>
      <c r="T30" s="881"/>
      <c r="U30" s="59" t="s">
        <v>16</v>
      </c>
      <c r="X30" s="889" t="s">
        <v>186</v>
      </c>
      <c r="Y30" s="890"/>
      <c r="Z30" s="833"/>
      <c r="AA30" s="834"/>
      <c r="AB30" s="834"/>
      <c r="AC30" s="834"/>
      <c r="AD30" s="834"/>
      <c r="AE30" s="59" t="s">
        <v>13</v>
      </c>
      <c r="AK30" s="818">
        <v>0.2</v>
      </c>
      <c r="AL30" s="819"/>
      <c r="AM30" s="819"/>
      <c r="AN30" s="819"/>
      <c r="AO30" s="67" t="s">
        <v>13</v>
      </c>
      <c r="AR30" s="830"/>
      <c r="AS30" s="827"/>
      <c r="AT30" s="827"/>
      <c r="AU30" s="828"/>
    </row>
    <row r="31" spans="2:48" ht="27" customHeight="1" thickTop="1" thickBot="1" x14ac:dyDescent="0.2">
      <c r="B31" s="853" t="s">
        <v>375</v>
      </c>
      <c r="C31" s="842"/>
      <c r="D31" s="842"/>
      <c r="E31" s="843"/>
      <c r="F31" s="836">
        <v>0.3</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D12" workbookViewId="0">
      <selection activeCell="AO30" sqref="AO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積水ハウス建設東京株式会社</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278.3</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309.2</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278.3</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278.3</v>
      </c>
      <c r="P27" s="881"/>
      <c r="Q27" s="881"/>
      <c r="R27" s="881"/>
      <c r="S27" s="59" t="s">
        <v>38</v>
      </c>
      <c r="T27" s="80"/>
      <c r="U27" s="80"/>
      <c r="X27" s="78" t="s">
        <v>39</v>
      </c>
      <c r="Y27" s="81"/>
      <c r="AG27" s="68"/>
      <c r="AH27" s="68"/>
      <c r="AI27" s="68"/>
      <c r="AJ27" s="68"/>
      <c r="AK27" s="831">
        <f>+AG18+O27</f>
        <v>278.3</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278.3</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309.2</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282</v>
      </c>
      <c r="G30" s="837"/>
      <c r="H30" s="234" t="s">
        <v>198</v>
      </c>
      <c r="L30" s="845"/>
      <c r="O30" s="71"/>
      <c r="Q30" s="847">
        <f>+ROUND(Z28,1)+ROUND(Z29,1)+ROUND(Z30,1)</f>
        <v>278.3</v>
      </c>
      <c r="R30" s="881"/>
      <c r="S30" s="881"/>
      <c r="T30" s="881"/>
      <c r="U30" s="59" t="s">
        <v>16</v>
      </c>
      <c r="X30" s="889" t="s">
        <v>186</v>
      </c>
      <c r="Y30" s="890"/>
      <c r="Z30" s="833"/>
      <c r="AA30" s="834"/>
      <c r="AB30" s="834"/>
      <c r="AC30" s="834"/>
      <c r="AD30" s="834"/>
      <c r="AE30" s="59" t="s">
        <v>13</v>
      </c>
      <c r="AK30" s="818">
        <v>253.8</v>
      </c>
      <c r="AL30" s="819"/>
      <c r="AM30" s="819"/>
      <c r="AN30" s="819"/>
      <c r="AO30" s="67" t="s">
        <v>13</v>
      </c>
      <c r="AR30" s="830"/>
      <c r="AS30" s="827"/>
      <c r="AT30" s="827"/>
      <c r="AU30" s="828"/>
    </row>
    <row r="31" spans="2:48" ht="27" customHeight="1" thickTop="1" thickBot="1" x14ac:dyDescent="0.2">
      <c r="B31" s="853" t="s">
        <v>375</v>
      </c>
      <c r="C31" s="842"/>
      <c r="D31" s="842"/>
      <c r="E31" s="843"/>
      <c r="F31" s="836">
        <v>309.2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F12" workbookViewId="0">
      <selection activeCell="AO30" sqref="AO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積水ハウス建設東京株式会社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0.7</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0.8</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0.7</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0.7</v>
      </c>
      <c r="P27" s="881"/>
      <c r="Q27" s="881"/>
      <c r="R27" s="881"/>
      <c r="S27" s="59" t="s">
        <v>38</v>
      </c>
      <c r="T27" s="80"/>
      <c r="U27" s="80"/>
      <c r="X27" s="78" t="s">
        <v>39</v>
      </c>
      <c r="Y27" s="81"/>
      <c r="AG27" s="68"/>
      <c r="AH27" s="68"/>
      <c r="AI27" s="68"/>
      <c r="AJ27" s="68"/>
      <c r="AK27" s="831">
        <f>+AG18+O27</f>
        <v>0.7</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0.7</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0.8</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0.8</v>
      </c>
      <c r="G30" s="837"/>
      <c r="H30" s="234" t="s">
        <v>198</v>
      </c>
      <c r="L30" s="845"/>
      <c r="O30" s="71"/>
      <c r="Q30" s="847">
        <f>+ROUND(Z28,1)+ROUND(Z29,1)+ROUND(Z30,1)</f>
        <v>0.7</v>
      </c>
      <c r="R30" s="881"/>
      <c r="S30" s="881"/>
      <c r="T30" s="881"/>
      <c r="U30" s="59" t="s">
        <v>16</v>
      </c>
      <c r="X30" s="889" t="s">
        <v>186</v>
      </c>
      <c r="Y30" s="890"/>
      <c r="Z30" s="833"/>
      <c r="AA30" s="834"/>
      <c r="AB30" s="834"/>
      <c r="AC30" s="834"/>
      <c r="AD30" s="834"/>
      <c r="AE30" s="59" t="s">
        <v>13</v>
      </c>
      <c r="AK30" s="818">
        <v>0.7</v>
      </c>
      <c r="AL30" s="819"/>
      <c r="AM30" s="819"/>
      <c r="AN30" s="819"/>
      <c r="AO30" s="67" t="s">
        <v>13</v>
      </c>
      <c r="AR30" s="830"/>
      <c r="AS30" s="827"/>
      <c r="AT30" s="827"/>
      <c r="AU30" s="828"/>
    </row>
    <row r="31" spans="2:48" ht="27" customHeight="1" thickTop="1" thickBot="1" x14ac:dyDescent="0.2">
      <c r="B31" s="853" t="s">
        <v>375</v>
      </c>
      <c r="C31" s="842"/>
      <c r="D31" s="842"/>
      <c r="E31" s="843"/>
      <c r="F31" s="836">
        <v>0.8</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topLeftCell="A10" workbookViewId="0">
      <selection activeCell="AE28" sqref="AE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積水ハウス建設東京株式会社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topLeftCell="A10" workbookViewId="0">
      <selection activeCell="AE28" sqref="AE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積水ハウス建設東京株式会社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topLeftCell="A10" workbookViewId="0">
      <selection activeCell="AE28" sqref="AE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積水ハウス建設東京株式会社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D12" workbookViewId="0">
      <selection activeCell="AO30" sqref="AO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積水ハウス建設東京株式会社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71.5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79.400000000000006</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71.5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71.5</v>
      </c>
      <c r="P27" s="881"/>
      <c r="Q27" s="881"/>
      <c r="R27" s="881"/>
      <c r="S27" s="59" t="s">
        <v>38</v>
      </c>
      <c r="T27" s="80"/>
      <c r="U27" s="80"/>
      <c r="X27" s="78" t="s">
        <v>39</v>
      </c>
      <c r="Y27" s="81"/>
      <c r="AG27" s="68"/>
      <c r="AH27" s="68"/>
      <c r="AI27" s="68"/>
      <c r="AJ27" s="68"/>
      <c r="AK27" s="831">
        <f>+AG18+O27</f>
        <v>71.5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71.5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79.400000000000006</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3.7</v>
      </c>
      <c r="G30" s="837"/>
      <c r="H30" s="234" t="s">
        <v>198</v>
      </c>
      <c r="L30" s="845"/>
      <c r="O30" s="71"/>
      <c r="Q30" s="847">
        <f>+ROUND(Z28,1)+ROUND(Z29,1)+ROUND(Z30,1)</f>
        <v>71.5</v>
      </c>
      <c r="R30" s="881"/>
      <c r="S30" s="881"/>
      <c r="T30" s="881"/>
      <c r="U30" s="59" t="s">
        <v>16</v>
      </c>
      <c r="X30" s="889" t="s">
        <v>186</v>
      </c>
      <c r="Y30" s="890"/>
      <c r="Z30" s="833"/>
      <c r="AA30" s="834"/>
      <c r="AB30" s="834"/>
      <c r="AC30" s="834"/>
      <c r="AD30" s="834"/>
      <c r="AE30" s="59" t="s">
        <v>13</v>
      </c>
      <c r="AK30" s="818">
        <v>3.4</v>
      </c>
      <c r="AL30" s="819"/>
      <c r="AM30" s="819"/>
      <c r="AN30" s="819"/>
      <c r="AO30" s="67" t="s">
        <v>13</v>
      </c>
      <c r="AR30" s="830"/>
      <c r="AS30" s="827"/>
      <c r="AT30" s="827"/>
      <c r="AU30" s="828"/>
    </row>
    <row r="31" spans="2:48" ht="27" customHeight="1" thickTop="1" thickBot="1" x14ac:dyDescent="0.2">
      <c r="B31" s="853" t="s">
        <v>375</v>
      </c>
      <c r="C31" s="842"/>
      <c r="D31" s="842"/>
      <c r="E31" s="843"/>
      <c r="F31" s="836">
        <v>79.400000000000006</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D12" workbookViewId="0">
      <selection activeCell="AE28" sqref="AE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積水ハウス建設東京株式会社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219</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243.4</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219</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219</v>
      </c>
      <c r="P27" s="881"/>
      <c r="Q27" s="881"/>
      <c r="R27" s="881"/>
      <c r="S27" s="59" t="s">
        <v>38</v>
      </c>
      <c r="T27" s="80"/>
      <c r="U27" s="80"/>
      <c r="X27" s="78" t="s">
        <v>39</v>
      </c>
      <c r="Y27" s="81"/>
      <c r="AG27" s="68"/>
      <c r="AH27" s="68"/>
      <c r="AI27" s="68"/>
      <c r="AJ27" s="68"/>
      <c r="AK27" s="831">
        <f>+AG18+O27</f>
        <v>219</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219</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243.4</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6.6</v>
      </c>
      <c r="G30" s="837"/>
      <c r="H30" s="234" t="s">
        <v>198</v>
      </c>
      <c r="L30" s="845"/>
      <c r="O30" s="71"/>
      <c r="Q30" s="847">
        <f>+ROUND(Z28,1)+ROUND(Z29,1)+ROUND(Z30,1)</f>
        <v>219</v>
      </c>
      <c r="R30" s="881"/>
      <c r="S30" s="881"/>
      <c r="T30" s="881"/>
      <c r="U30" s="59" t="s">
        <v>16</v>
      </c>
      <c r="X30" s="889" t="s">
        <v>186</v>
      </c>
      <c r="Y30" s="890"/>
      <c r="Z30" s="833"/>
      <c r="AA30" s="834"/>
      <c r="AB30" s="834"/>
      <c r="AC30" s="834"/>
      <c r="AD30" s="834"/>
      <c r="AE30" s="59" t="s">
        <v>13</v>
      </c>
      <c r="AK30" s="818">
        <v>2</v>
      </c>
      <c r="AL30" s="819"/>
      <c r="AM30" s="819"/>
      <c r="AN30" s="819"/>
      <c r="AO30" s="67" t="s">
        <v>13</v>
      </c>
      <c r="AR30" s="830"/>
      <c r="AS30" s="827"/>
      <c r="AT30" s="827"/>
      <c r="AU30" s="828"/>
    </row>
    <row r="31" spans="2:48" ht="27" customHeight="1" thickTop="1" thickBot="1" x14ac:dyDescent="0.2">
      <c r="B31" s="853" t="s">
        <v>375</v>
      </c>
      <c r="C31" s="842"/>
      <c r="D31" s="842"/>
      <c r="E31" s="843"/>
      <c r="F31" s="836">
        <v>243.4</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topLeftCell="A10" workbookViewId="0">
      <selection activeCell="AE28" sqref="AE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積水ハウス建設東京株式会社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D14" workbookViewId="0">
      <selection activeCell="AO30" sqref="AO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積水ハウス建設東京株式会社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39.200000000000003</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43.6</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39.200000000000003</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39.200000000000003</v>
      </c>
      <c r="P27" s="881"/>
      <c r="Q27" s="881"/>
      <c r="R27" s="881"/>
      <c r="S27" s="59" t="s">
        <v>38</v>
      </c>
      <c r="T27" s="80"/>
      <c r="U27" s="80"/>
      <c r="X27" s="78" t="s">
        <v>39</v>
      </c>
      <c r="Y27" s="81"/>
      <c r="AG27" s="68"/>
      <c r="AH27" s="68"/>
      <c r="AI27" s="68"/>
      <c r="AJ27" s="68"/>
      <c r="AK27" s="831">
        <f>+AG18+O27</f>
        <v>39.200000000000003</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39.200000000000003</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43.6</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32.799999999999997</v>
      </c>
      <c r="G30" s="837"/>
      <c r="H30" s="234" t="s">
        <v>198</v>
      </c>
      <c r="L30" s="845"/>
      <c r="O30" s="71"/>
      <c r="Q30" s="847">
        <f>+ROUND(Z28,1)+ROUND(Z29,1)+ROUND(Z30,1)</f>
        <v>39.200000000000003</v>
      </c>
      <c r="R30" s="881"/>
      <c r="S30" s="881"/>
      <c r="T30" s="881"/>
      <c r="U30" s="59" t="s">
        <v>16</v>
      </c>
      <c r="X30" s="889" t="s">
        <v>186</v>
      </c>
      <c r="Y30" s="890"/>
      <c r="Z30" s="833"/>
      <c r="AA30" s="834"/>
      <c r="AB30" s="834"/>
      <c r="AC30" s="834"/>
      <c r="AD30" s="834"/>
      <c r="AE30" s="59" t="s">
        <v>13</v>
      </c>
      <c r="AK30" s="818">
        <v>29.6</v>
      </c>
      <c r="AL30" s="819"/>
      <c r="AM30" s="819"/>
      <c r="AN30" s="819"/>
      <c r="AO30" s="67" t="s">
        <v>13</v>
      </c>
      <c r="AR30" s="830"/>
      <c r="AS30" s="827"/>
      <c r="AT30" s="827"/>
      <c r="AU30" s="828"/>
    </row>
    <row r="31" spans="2:48" ht="27" customHeight="1" thickTop="1" thickBot="1" x14ac:dyDescent="0.2">
      <c r="B31" s="853" t="s">
        <v>375</v>
      </c>
      <c r="C31" s="842"/>
      <c r="D31" s="842"/>
      <c r="E31" s="843"/>
      <c r="F31" s="836">
        <v>43.6</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topLeftCell="A11" workbookViewId="0">
      <selection activeCell="AE28" sqref="AE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積水ハウス建設東京株式会社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topLeftCell="A10" workbookViewId="0">
      <selection activeCell="AE28" sqref="AE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積水ハウス建設東京株式会社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topLeftCell="A11" workbookViewId="0">
      <selection activeCell="AE28" sqref="AE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積水ハウス建設東京株式会社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D15" workbookViewId="0">
      <selection activeCell="AO30" sqref="AO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積水ハウス建設東京株式会社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389.3</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432.6</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389.3</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389.3</v>
      </c>
      <c r="P27" s="881"/>
      <c r="Q27" s="881"/>
      <c r="R27" s="881"/>
      <c r="S27" s="59" t="s">
        <v>38</v>
      </c>
      <c r="T27" s="80"/>
      <c r="U27" s="80"/>
      <c r="X27" s="78" t="s">
        <v>39</v>
      </c>
      <c r="Y27" s="81"/>
      <c r="AG27" s="68"/>
      <c r="AH27" s="68"/>
      <c r="AI27" s="68"/>
      <c r="AJ27" s="68"/>
      <c r="AK27" s="831">
        <f>+AG18+O27</f>
        <v>389.3</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389.3</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432.6</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307.3</v>
      </c>
      <c r="G30" s="837"/>
      <c r="H30" s="234" t="s">
        <v>198</v>
      </c>
      <c r="L30" s="845"/>
      <c r="O30" s="71"/>
      <c r="Q30" s="847">
        <f>+ROUND(Z28,1)+ROUND(Z29,1)+ROUND(Z30,1)</f>
        <v>389.3</v>
      </c>
      <c r="R30" s="881"/>
      <c r="S30" s="881"/>
      <c r="T30" s="881"/>
      <c r="U30" s="59" t="s">
        <v>16</v>
      </c>
      <c r="X30" s="889" t="s">
        <v>186</v>
      </c>
      <c r="Y30" s="890"/>
      <c r="Z30" s="833"/>
      <c r="AA30" s="834"/>
      <c r="AB30" s="834"/>
      <c r="AC30" s="834"/>
      <c r="AD30" s="834"/>
      <c r="AE30" s="59" t="s">
        <v>13</v>
      </c>
      <c r="AK30" s="818">
        <v>276.60000000000002</v>
      </c>
      <c r="AL30" s="819"/>
      <c r="AM30" s="819"/>
      <c r="AN30" s="819"/>
      <c r="AO30" s="67" t="s">
        <v>13</v>
      </c>
      <c r="AR30" s="830"/>
      <c r="AS30" s="827"/>
      <c r="AT30" s="827"/>
      <c r="AU30" s="828"/>
    </row>
    <row r="31" spans="2:48" ht="27" customHeight="1" thickTop="1" thickBot="1" x14ac:dyDescent="0.2">
      <c r="B31" s="853" t="s">
        <v>375</v>
      </c>
      <c r="C31" s="842"/>
      <c r="D31" s="842"/>
      <c r="E31" s="843"/>
      <c r="F31" s="836">
        <v>432.6</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20"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積水ハウス建設東京株式会社</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0</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14.6</v>
      </c>
      <c r="M9" s="507">
        <f>IF(OR(ｷ.紙くず!F24&gt;0,ｷ.紙くず!F24&lt;0),ｷ.紙くず!F24,IF(M$19&gt;0,"0",0))</f>
        <v>0.3</v>
      </c>
      <c r="N9" s="507">
        <f>IF(OR(ｸ.木くず!F24&gt;0,ｸ.木くず!F24&lt;0),ｸ.木くず!F24,IF(N$19&gt;0,"0",0))</f>
        <v>309.2</v>
      </c>
      <c r="O9" s="507">
        <f>IF(OR(ｹ.繊維くず!F24&gt;0,ｹ.繊維くず!F24&lt;0),ｹ.繊維くず!F24,IF(O$19&gt;0,"0",0))</f>
        <v>0.8</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79.400000000000006</v>
      </c>
      <c r="T9" s="507">
        <f>IF(OR(ｾ.ｶﾞﾗｽ･ｺﾝｸﾘ･陶磁器くず!F24&gt;0,ｾ.ｶﾞﾗｽ･ｺﾝｸﾘ･陶磁器くず!F24&lt;0),ｾ.ｶﾞﾗｽ･ｺﾝｸﾘ･陶磁器くず!F24,IF(T$19&gt;0,"0",0))</f>
        <v>243.4</v>
      </c>
      <c r="U9" s="507">
        <f>IF(OR(ｿ.鉱さい!F24&gt;0,ｿ.鉱さい!F24&lt;0),ｿ.鉱さい!F24,IF(U$19&gt;0,"0",0))</f>
        <v>0</v>
      </c>
      <c r="V9" s="507">
        <f>IF(OR(ﾀ.がれき類!F24&gt;0,ﾀ.がれき類!F24&lt;0),ﾀ.がれき類!F24,IF(V$19&gt;0,"0",0))</f>
        <v>43.6</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432.6</v>
      </c>
      <c r="AA9" s="509">
        <f>IF(SUM(G9:Z9)&gt;0,SUM(G9:Z9),IF(AA$19&gt;0,"0",0))</f>
        <v>1123.9000000000001</v>
      </c>
    </row>
    <row r="10" spans="2:27" ht="24" customHeight="1" x14ac:dyDescent="0.15">
      <c r="B10" s="188" t="s">
        <v>393</v>
      </c>
      <c r="C10" s="939" t="s">
        <v>294</v>
      </c>
      <c r="D10" s="939"/>
      <c r="E10" s="939"/>
      <c r="F10" s="940"/>
      <c r="G10" s="510">
        <f>IF(OR(ｱ.燃え殻!F25&gt;0,ｱ.燃え殻!F25&lt;0),ｱ.燃え殻!F25,IF(G$19&gt;0,"0",0))</f>
        <v>0</v>
      </c>
      <c r="H10" s="510">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t="str">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t="str">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t="str">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71" t="s">
        <v>297</v>
      </c>
      <c r="D13" s="964"/>
      <c r="E13" s="964"/>
      <c r="F13" s="965"/>
      <c r="G13" s="513">
        <f>IF(OR(ｱ.燃え殻!F28&gt;0,ｱ.燃え殻!F28&lt;0),ｱ.燃え殻!F28,IF(G$19&gt;0,"0",0))</f>
        <v>0</v>
      </c>
      <c r="H13" s="513">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t="str">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0</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14.6</v>
      </c>
      <c r="M14" s="513">
        <f>IF(OR(ｷ.紙くず!F29&gt;0,ｷ.紙くず!F29&lt;0),ｷ.紙くず!F29,IF(M$19&gt;0,"0",0))</f>
        <v>0.3</v>
      </c>
      <c r="N14" s="513">
        <f>IF(OR(ｸ.木くず!F29&gt;0,ｸ.木くず!F29&lt;0),ｸ.木くず!F29,IF(N$19&gt;0,"0",0))</f>
        <v>309.2</v>
      </c>
      <c r="O14" s="513">
        <f>IF(OR(ｹ.繊維くず!F29&gt;0,ｹ.繊維くず!F29&lt;0),ｹ.繊維くず!F29,IF(O$19&gt;0,"0",0))</f>
        <v>0.8</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79.400000000000006</v>
      </c>
      <c r="T14" s="513">
        <f>IF(OR(ｾ.ｶﾞﾗｽ･ｺﾝｸﾘ･陶磁器くず!F29&gt;0,ｾ.ｶﾞﾗｽ･ｺﾝｸﾘ･陶磁器くず!F29&lt;0),ｾ.ｶﾞﾗｽ･ｺﾝｸﾘ･陶磁器くず!F29,IF(T$19&gt;0,"0",0))</f>
        <v>243.4</v>
      </c>
      <c r="U14" s="513">
        <f>IF(OR(ｿ.鉱さい!F29&gt;0,ｿ.鉱さい!F29&lt;0),ｿ.鉱さい!F29,IF(U$19&gt;0,"0",0))</f>
        <v>0</v>
      </c>
      <c r="V14" s="513">
        <f>IF(OR(ﾀ.がれき類!F29&gt;0,ﾀ.がれき類!F29&lt;0),ﾀ.がれき類!F29,IF(V$19&gt;0,"0",0))</f>
        <v>43.6</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432.6</v>
      </c>
      <c r="AA14" s="515">
        <f t="shared" si="0"/>
        <v>1123.9000000000001</v>
      </c>
    </row>
    <row r="15" spans="2:27" ht="24" customHeight="1" x14ac:dyDescent="0.15">
      <c r="B15" s="188" t="s">
        <v>228</v>
      </c>
      <c r="C15" s="941" t="s">
        <v>299</v>
      </c>
      <c r="D15" s="941"/>
      <c r="E15" s="941"/>
      <c r="F15" s="942"/>
      <c r="G15" s="513">
        <f>IF(OR(ｱ.燃え殻!F30&gt;0,ｱ.燃え殻!F30&lt;0),ｱ.燃え殻!F30,IF(G$19&gt;0,"0",0))</f>
        <v>0</v>
      </c>
      <c r="H15" s="513">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2.2999999999999998</v>
      </c>
      <c r="M15" s="513">
        <f>IF(OR(ｷ.紙くず!F30&gt;0,ｷ.紙くず!F30&lt;0),ｷ.紙くず!F30,IF(M$19&gt;0,"0",0))</f>
        <v>0.3</v>
      </c>
      <c r="N15" s="513">
        <f>IF(OR(ｸ.木くず!F30&gt;0,ｸ.木くず!F30&lt;0),ｸ.木くず!F30,IF(N$19&gt;0,"0",0))</f>
        <v>282</v>
      </c>
      <c r="O15" s="513">
        <f>IF(OR(ｹ.繊維くず!F30&gt;0,ｹ.繊維くず!F30&lt;0),ｹ.繊維くず!F30,IF(O$19&gt;0,"0",0))</f>
        <v>0.8</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3.7</v>
      </c>
      <c r="T15" s="513">
        <f>IF(OR(ｾ.ｶﾞﾗｽ･ｺﾝｸﾘ･陶磁器くず!F30&gt;0,ｾ.ｶﾞﾗｽ･ｺﾝｸﾘ･陶磁器くず!F30&lt;0),ｾ.ｶﾞﾗｽ･ｺﾝｸﾘ･陶磁器くず!F30,IF(T$19&gt;0,"0",0))</f>
        <v>6.6</v>
      </c>
      <c r="U15" s="513">
        <f>IF(OR(ｿ.鉱さい!F30&gt;0,ｿ.鉱さい!F30&lt;0),ｿ.鉱さい!F30,IF(U$19&gt;0,"0",0))</f>
        <v>0</v>
      </c>
      <c r="V15" s="513">
        <f>IF(OR(ﾀ.がれき類!F30&gt;0,ﾀ.がれき類!F30&lt;0),ﾀ.がれき類!F30,IF(V$19&gt;0,"0",0))</f>
        <v>32.799999999999997</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307.3</v>
      </c>
      <c r="AA15" s="515">
        <f t="shared" si="0"/>
        <v>635.80000000000007</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0</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14.6</v>
      </c>
      <c r="M16" s="513">
        <f>IF(OR(ｷ.紙くず!F31&gt;0,ｷ.紙くず!F31&lt;0),ｷ.紙くず!F31,IF(M$19&gt;0,"0",0))</f>
        <v>0.3</v>
      </c>
      <c r="N16" s="513">
        <f>IF(OR(ｸ.木くず!F31&gt;0,ｸ.木くず!F31&lt;0),ｸ.木くず!F31,IF(N$19&gt;0,"0",0))</f>
        <v>309.2</v>
      </c>
      <c r="O16" s="513">
        <f>IF(OR(ｹ.繊維くず!F31&gt;0,ｹ.繊維くず!F31&lt;0),ｹ.繊維くず!F31,IF(O$19&gt;0,"0",0))</f>
        <v>0.8</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79.400000000000006</v>
      </c>
      <c r="T16" s="513">
        <f>IF(OR(ｾ.ｶﾞﾗｽ･ｺﾝｸﾘ･陶磁器くず!F31&gt;0,ｾ.ｶﾞﾗｽ･ｺﾝｸﾘ･陶磁器くず!F31&lt;0),ｾ.ｶﾞﾗｽ･ｺﾝｸﾘ･陶磁器くず!F31,IF(T$19&gt;0,"0",0))</f>
        <v>243.4</v>
      </c>
      <c r="U16" s="513">
        <f>IF(OR(ｿ.鉱さい!F31&gt;0,ｿ.鉱さい!F31&lt;0),ｿ.鉱さい!F31,IF(U$19&gt;0,"0",0))</f>
        <v>0</v>
      </c>
      <c r="V16" s="513">
        <f>IF(OR(ﾀ.がれき類!F31&gt;0,ﾀ.がれき類!F31&lt;0),ﾀ.がれき類!F31,IF(V$19&gt;0,"0",0))</f>
        <v>43.6</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432.6</v>
      </c>
      <c r="AA16" s="515">
        <f t="shared" si="0"/>
        <v>1123.9000000000001</v>
      </c>
    </row>
    <row r="17" spans="2:27" ht="24" customHeight="1" x14ac:dyDescent="0.15">
      <c r="B17" s="188"/>
      <c r="C17" s="941" t="s">
        <v>408</v>
      </c>
      <c r="D17" s="941"/>
      <c r="E17" s="941"/>
      <c r="F17" s="942"/>
      <c r="G17" s="513">
        <f>IF(OR(ｱ.燃え殻!F32&gt;0,ｱ.燃え殻!F32&lt;0),ｱ.燃え殻!F32,IF(G$19&gt;0,"0",0))</f>
        <v>0</v>
      </c>
      <c r="H17" s="513">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t="str">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t="str">
        <f>IF(OR(ｷ.紙くず!F33&gt;0,ｷ.紙くず!F33&lt;0),ｷ.紙くず!F33,IF(M$19&gt;0,"0",0))</f>
        <v>0</v>
      </c>
      <c r="N18" s="516" t="str">
        <f>IF(OR(ｸ.木くず!F33&gt;0,ｸ.木くず!F33&lt;0),ｸ.木くず!F33,IF(N$19&gt;0,"0",0))</f>
        <v>0</v>
      </c>
      <c r="O18" s="516" t="str">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0</v>
      </c>
      <c r="I19" s="519">
        <f t="shared" si="1"/>
        <v>0</v>
      </c>
      <c r="J19" s="519">
        <f t="shared" si="1"/>
        <v>0</v>
      </c>
      <c r="K19" s="519">
        <f t="shared" si="1"/>
        <v>0</v>
      </c>
      <c r="L19" s="519">
        <f t="shared" si="1"/>
        <v>13.1</v>
      </c>
      <c r="M19" s="519">
        <f t="shared" si="1"/>
        <v>0.2</v>
      </c>
      <c r="N19" s="519">
        <f t="shared" si="1"/>
        <v>278.3</v>
      </c>
      <c r="O19" s="519">
        <f t="shared" si="1"/>
        <v>0.7</v>
      </c>
      <c r="P19" s="519">
        <f t="shared" si="1"/>
        <v>0</v>
      </c>
      <c r="Q19" s="519">
        <f t="shared" si="1"/>
        <v>0</v>
      </c>
      <c r="R19" s="519">
        <f t="shared" si="1"/>
        <v>0</v>
      </c>
      <c r="S19" s="519">
        <f t="shared" si="1"/>
        <v>71.5</v>
      </c>
      <c r="T19" s="519">
        <f t="shared" si="1"/>
        <v>219</v>
      </c>
      <c r="U19" s="519">
        <f t="shared" si="1"/>
        <v>0</v>
      </c>
      <c r="V19" s="519">
        <f t="shared" si="1"/>
        <v>39.200000000000003</v>
      </c>
      <c r="W19" s="519">
        <f t="shared" si="1"/>
        <v>0</v>
      </c>
      <c r="X19" s="519">
        <f t="shared" si="1"/>
        <v>0</v>
      </c>
      <c r="Y19" s="519">
        <f t="shared" si="1"/>
        <v>0</v>
      </c>
      <c r="Z19" s="520">
        <f t="shared" si="1"/>
        <v>389.3</v>
      </c>
      <c r="AA19" s="521">
        <f t="shared" ref="AA19:AA25" si="2">SUM(G19:Z19)</f>
        <v>1011.3</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0</v>
      </c>
      <c r="I37" s="554">
        <f t="shared" si="8"/>
        <v>0</v>
      </c>
      <c r="J37" s="554">
        <f t="shared" si="8"/>
        <v>0</v>
      </c>
      <c r="K37" s="554">
        <f t="shared" si="8"/>
        <v>0</v>
      </c>
      <c r="L37" s="554">
        <f t="shared" si="8"/>
        <v>13.1</v>
      </c>
      <c r="M37" s="554">
        <f t="shared" si="8"/>
        <v>0.2</v>
      </c>
      <c r="N37" s="554">
        <f t="shared" si="8"/>
        <v>278.3</v>
      </c>
      <c r="O37" s="554">
        <f t="shared" si="8"/>
        <v>0.7</v>
      </c>
      <c r="P37" s="554">
        <f t="shared" si="8"/>
        <v>0</v>
      </c>
      <c r="Q37" s="554">
        <f t="shared" si="8"/>
        <v>0</v>
      </c>
      <c r="R37" s="554">
        <f t="shared" si="8"/>
        <v>0</v>
      </c>
      <c r="S37" s="554">
        <f t="shared" si="8"/>
        <v>71.5</v>
      </c>
      <c r="T37" s="554">
        <f t="shared" si="8"/>
        <v>219</v>
      </c>
      <c r="U37" s="554">
        <f t="shared" si="8"/>
        <v>0</v>
      </c>
      <c r="V37" s="554">
        <f t="shared" si="8"/>
        <v>39.200000000000003</v>
      </c>
      <c r="W37" s="554">
        <f t="shared" si="8"/>
        <v>0</v>
      </c>
      <c r="X37" s="554">
        <f t="shared" si="8"/>
        <v>0</v>
      </c>
      <c r="Y37" s="554">
        <f t="shared" si="8"/>
        <v>0</v>
      </c>
      <c r="Z37" s="555">
        <f t="shared" si="8"/>
        <v>389.3</v>
      </c>
      <c r="AA37" s="556">
        <f t="shared" si="4"/>
        <v>1011.3</v>
      </c>
    </row>
    <row r="38" spans="2:27" ht="24" customHeight="1" x14ac:dyDescent="0.15">
      <c r="B38" s="186"/>
      <c r="C38" s="972"/>
      <c r="D38" s="247"/>
      <c r="E38" s="245" t="s">
        <v>319</v>
      </c>
      <c r="F38" s="585"/>
      <c r="G38" s="545">
        <f t="shared" ref="G38:Z38" si="9">SUM(G39:G41)</f>
        <v>0</v>
      </c>
      <c r="H38" s="545">
        <f t="shared" si="9"/>
        <v>0</v>
      </c>
      <c r="I38" s="545">
        <f t="shared" si="9"/>
        <v>0</v>
      </c>
      <c r="J38" s="545">
        <f t="shared" si="9"/>
        <v>0</v>
      </c>
      <c r="K38" s="545">
        <f t="shared" si="9"/>
        <v>0</v>
      </c>
      <c r="L38" s="545">
        <f t="shared" si="9"/>
        <v>13.1</v>
      </c>
      <c r="M38" s="545">
        <f t="shared" si="9"/>
        <v>0.2</v>
      </c>
      <c r="N38" s="545">
        <f t="shared" si="9"/>
        <v>278.3</v>
      </c>
      <c r="O38" s="545">
        <f t="shared" si="9"/>
        <v>0.7</v>
      </c>
      <c r="P38" s="545">
        <f t="shared" si="9"/>
        <v>0</v>
      </c>
      <c r="Q38" s="545">
        <f t="shared" si="9"/>
        <v>0</v>
      </c>
      <c r="R38" s="545">
        <f t="shared" si="9"/>
        <v>0</v>
      </c>
      <c r="S38" s="545">
        <f t="shared" si="9"/>
        <v>71.5</v>
      </c>
      <c r="T38" s="545">
        <f t="shared" si="9"/>
        <v>219</v>
      </c>
      <c r="U38" s="545">
        <f t="shared" si="9"/>
        <v>0</v>
      </c>
      <c r="V38" s="545">
        <f t="shared" si="9"/>
        <v>39.200000000000003</v>
      </c>
      <c r="W38" s="545">
        <f t="shared" si="9"/>
        <v>0</v>
      </c>
      <c r="X38" s="545">
        <f t="shared" si="9"/>
        <v>0</v>
      </c>
      <c r="Y38" s="545">
        <f t="shared" si="9"/>
        <v>0</v>
      </c>
      <c r="Z38" s="546">
        <f t="shared" si="9"/>
        <v>389.3</v>
      </c>
      <c r="AA38" s="547">
        <f t="shared" si="4"/>
        <v>1011.3</v>
      </c>
    </row>
    <row r="39" spans="2:27" ht="24" customHeight="1" x14ac:dyDescent="0.15">
      <c r="B39" s="186"/>
      <c r="C39" s="972"/>
      <c r="D39" s="248"/>
      <c r="E39" s="243"/>
      <c r="F39" s="241" t="s">
        <v>233</v>
      </c>
      <c r="G39" s="548">
        <f>+ｱ.燃え殻!$Z$28</f>
        <v>0</v>
      </c>
      <c r="H39" s="548">
        <f>+ｲ.汚泥!$Z$28</f>
        <v>0</v>
      </c>
      <c r="I39" s="548">
        <f>+ｳ.廃油!$Z$28</f>
        <v>0</v>
      </c>
      <c r="J39" s="548">
        <f>+ｴ.廃酸!$Z$28</f>
        <v>0</v>
      </c>
      <c r="K39" s="548">
        <f>+ｵ.廃ｱﾙｶﾘ!$Z$28</f>
        <v>0</v>
      </c>
      <c r="L39" s="548">
        <f>+ｶ.廃ﾌﾟﾗ類!$Z$28</f>
        <v>13.1</v>
      </c>
      <c r="M39" s="548">
        <f>+ｷ.紙くず!$Z$28</f>
        <v>0.2</v>
      </c>
      <c r="N39" s="548">
        <f>+ｸ.木くず!$Z$28</f>
        <v>278.3</v>
      </c>
      <c r="O39" s="548">
        <f>+ｹ.繊維くず!$Z$28</f>
        <v>0.7</v>
      </c>
      <c r="P39" s="548">
        <f>+ｺ.動植物性残さ!$Z$28</f>
        <v>0</v>
      </c>
      <c r="Q39" s="548">
        <f>+ｻ.動物系固形不要物!$Z$28</f>
        <v>0</v>
      </c>
      <c r="R39" s="548">
        <f>+ｼ.ｺﾞﾑくず!$Z$28</f>
        <v>0</v>
      </c>
      <c r="S39" s="548">
        <f>+ｽ.金属くず!$Z$28</f>
        <v>71.5</v>
      </c>
      <c r="T39" s="548">
        <f>+ｾ.ｶﾞﾗｽ･ｺﾝｸﾘ･陶磁器くず!$Z$28</f>
        <v>219</v>
      </c>
      <c r="U39" s="548">
        <f>+ｿ.鉱さい!$Z$28</f>
        <v>0</v>
      </c>
      <c r="V39" s="548">
        <f>+ﾀ.がれき類!$Z$28</f>
        <v>39.200000000000003</v>
      </c>
      <c r="W39" s="548">
        <f>+ﾁ.動物のふん尿!$Z$28</f>
        <v>0</v>
      </c>
      <c r="X39" s="548">
        <f>+ﾂ.動物の死体!$Z$28</f>
        <v>0</v>
      </c>
      <c r="Y39" s="548">
        <f>+ﾃ.ばいじん!$Z$28</f>
        <v>0</v>
      </c>
      <c r="Z39" s="549">
        <f>+ﾄ.混合廃棄物その他!$Z$28</f>
        <v>389.3</v>
      </c>
      <c r="AA39" s="550">
        <f t="shared" si="4"/>
        <v>1011.3</v>
      </c>
    </row>
    <row r="40" spans="2:27" ht="24" customHeight="1" x14ac:dyDescent="0.15">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2" t="s">
        <v>349</v>
      </c>
      <c r="E43" s="952"/>
      <c r="F43" s="953"/>
      <c r="G43" s="557">
        <f>+ｱ.燃え殻!$AK$27</f>
        <v>0</v>
      </c>
      <c r="H43" s="557">
        <f>+ｲ.汚泥!$AK$27</f>
        <v>0</v>
      </c>
      <c r="I43" s="557">
        <f>+ｳ.廃油!$AK$27</f>
        <v>0</v>
      </c>
      <c r="J43" s="557">
        <f>+ｴ.廃酸!$AK$27</f>
        <v>0</v>
      </c>
      <c r="K43" s="557">
        <f>+ｵ.廃ｱﾙｶﾘ!$AK$27</f>
        <v>0</v>
      </c>
      <c r="L43" s="557">
        <f>+ｶ.廃ﾌﾟﾗ類!$AK$27</f>
        <v>13.1</v>
      </c>
      <c r="M43" s="557">
        <f>+ｷ.紙くず!$AK$27</f>
        <v>0.2</v>
      </c>
      <c r="N43" s="557">
        <f>+ｸ.木くず!$AK$27</f>
        <v>278.3</v>
      </c>
      <c r="O43" s="557">
        <f>+ｹ.繊維くず!$AK$27</f>
        <v>0.7</v>
      </c>
      <c r="P43" s="557">
        <f>+ｺ.動植物性残さ!$AK$27</f>
        <v>0</v>
      </c>
      <c r="Q43" s="557">
        <f>+ｻ.動物系固形不要物!$AK$27</f>
        <v>0</v>
      </c>
      <c r="R43" s="557">
        <f>+ｼ.ｺﾞﾑくず!$AK$27</f>
        <v>0</v>
      </c>
      <c r="S43" s="557">
        <f>+ｽ.金属くず!$AK$27</f>
        <v>71.5</v>
      </c>
      <c r="T43" s="557">
        <f>+ｾ.ｶﾞﾗｽ･ｺﾝｸﾘ･陶磁器くず!$AK$27</f>
        <v>219</v>
      </c>
      <c r="U43" s="557">
        <f>+ｿ.鉱さい!$AK$27</f>
        <v>0</v>
      </c>
      <c r="V43" s="557">
        <f>+ﾀ.がれき類!$AK$27</f>
        <v>39.200000000000003</v>
      </c>
      <c r="W43" s="557">
        <f>+ﾁ.動物のふん尿!$AK$27</f>
        <v>0</v>
      </c>
      <c r="X43" s="557">
        <f>+ﾂ.動物の死体!$AK$27</f>
        <v>0</v>
      </c>
      <c r="Y43" s="557">
        <f>+ﾃ.ばいじん!$AK$27</f>
        <v>0</v>
      </c>
      <c r="Z43" s="558">
        <f>+ﾄ.混合廃棄物その他!$AK$27</f>
        <v>389.3</v>
      </c>
      <c r="AA43" s="559">
        <f t="shared" si="4"/>
        <v>1011.3</v>
      </c>
    </row>
    <row r="44" spans="2:27" ht="24" customHeight="1" x14ac:dyDescent="0.15">
      <c r="B44" s="186"/>
      <c r="C44" s="193"/>
      <c r="D44" s="191" t="s">
        <v>188</v>
      </c>
      <c r="E44" s="969" t="s">
        <v>236</v>
      </c>
      <c r="F44" s="970"/>
      <c r="G44" s="560">
        <f>+ｱ.燃え殻!$AK$30</f>
        <v>0</v>
      </c>
      <c r="H44" s="560">
        <f>+ｲ.汚泥!$AK$30</f>
        <v>0</v>
      </c>
      <c r="I44" s="560">
        <f>+ｳ.廃油!$AK$30</f>
        <v>0</v>
      </c>
      <c r="J44" s="560">
        <f>+ｴ.廃酸!$AK$30</f>
        <v>0</v>
      </c>
      <c r="K44" s="560">
        <f>+ｵ.廃ｱﾙｶﾘ!$AK$30</f>
        <v>0</v>
      </c>
      <c r="L44" s="560">
        <f>+ｶ.廃ﾌﾟﾗ類!$AK$30</f>
        <v>2.1</v>
      </c>
      <c r="M44" s="560">
        <f>+ｷ.紙くず!$AK$30</f>
        <v>0.2</v>
      </c>
      <c r="N44" s="560">
        <f>+ｸ.木くず!$AK$30</f>
        <v>253.8</v>
      </c>
      <c r="O44" s="560">
        <f>+ｹ.繊維くず!$AK$30</f>
        <v>0.7</v>
      </c>
      <c r="P44" s="560">
        <f>+ｺ.動植物性残さ!$AK$30</f>
        <v>0</v>
      </c>
      <c r="Q44" s="560">
        <f>+ｻ.動物系固形不要物!$AK$30</f>
        <v>0</v>
      </c>
      <c r="R44" s="560">
        <f>+ｼ.ｺﾞﾑくず!$AK$30</f>
        <v>0</v>
      </c>
      <c r="S44" s="560">
        <f>+ｽ.金属くず!$AK$30</f>
        <v>3.4</v>
      </c>
      <c r="T44" s="560">
        <f>+ｾ.ｶﾞﾗｽ･ｺﾝｸﾘ･陶磁器くず!$AK$30</f>
        <v>2</v>
      </c>
      <c r="U44" s="560">
        <f>+ｿ.鉱さい!$AK$30</f>
        <v>0</v>
      </c>
      <c r="V44" s="560">
        <f>+ﾀ.がれき類!$AK$30</f>
        <v>29.6</v>
      </c>
      <c r="W44" s="560">
        <f>+ﾁ.動物のふん尿!$AK$30</f>
        <v>0</v>
      </c>
      <c r="X44" s="560">
        <f>+ﾂ.動物の死体!$AK$30</f>
        <v>0</v>
      </c>
      <c r="Y44" s="560">
        <f>+ﾃ.ばいじん!$AK$30</f>
        <v>0</v>
      </c>
      <c r="Z44" s="561">
        <f>+ﾄ.混合廃棄物その他!$AK$30</f>
        <v>276.60000000000002</v>
      </c>
      <c r="AA44" s="562">
        <f t="shared" si="4"/>
        <v>568.40000000000009</v>
      </c>
    </row>
    <row r="45" spans="2:27" ht="24" customHeight="1" x14ac:dyDescent="0.15">
      <c r="B45" s="186"/>
      <c r="C45" s="193"/>
      <c r="D45" s="584" t="s">
        <v>190</v>
      </c>
      <c r="E45" s="962" t="s">
        <v>237</v>
      </c>
      <c r="F45" s="963"/>
      <c r="G45" s="563">
        <f>+ｱ.燃え殻!$AR$24</f>
        <v>0</v>
      </c>
      <c r="H45" s="563">
        <f>+ｲ.汚泥!$AR$24</f>
        <v>0</v>
      </c>
      <c r="I45" s="563">
        <f>+ｳ.廃油!$AR$24</f>
        <v>0</v>
      </c>
      <c r="J45" s="563">
        <f>+ｴ.廃酸!$AR$24</f>
        <v>0</v>
      </c>
      <c r="K45" s="563">
        <f>+ｵ.廃ｱﾙｶﾘ!$AR$24</f>
        <v>0</v>
      </c>
      <c r="L45" s="563">
        <f>+ｶ.廃ﾌﾟﾗ類!$AR$24</f>
        <v>13.1</v>
      </c>
      <c r="M45" s="563">
        <f>+ｷ.紙くず!$AR$24</f>
        <v>0.2</v>
      </c>
      <c r="N45" s="563">
        <f>+ｸ.木くず!$AR$24</f>
        <v>278.3</v>
      </c>
      <c r="O45" s="563">
        <f>+ｹ.繊維くず!$AR$24</f>
        <v>0.7</v>
      </c>
      <c r="P45" s="563">
        <f>+ｺ.動植物性残さ!$AR$24</f>
        <v>0</v>
      </c>
      <c r="Q45" s="563">
        <f>+ｻ.動物系固形不要物!$AR$24</f>
        <v>0</v>
      </c>
      <c r="R45" s="563">
        <f>+ｼ.ｺﾞﾑくず!$AR$24</f>
        <v>0</v>
      </c>
      <c r="S45" s="563">
        <f>+ｽ.金属くず!$AR$24</f>
        <v>71.5</v>
      </c>
      <c r="T45" s="563">
        <f>+ｾ.ｶﾞﾗｽ･ｺﾝｸﾘ･陶磁器くず!$AR$24</f>
        <v>219</v>
      </c>
      <c r="U45" s="563">
        <f>+ｿ.鉱さい!$AR$24</f>
        <v>0</v>
      </c>
      <c r="V45" s="563">
        <f>+ﾀ.がれき類!$AR$24</f>
        <v>39.200000000000003</v>
      </c>
      <c r="W45" s="563">
        <f>+ﾁ.動物のふん尿!$AR$24</f>
        <v>0</v>
      </c>
      <c r="X45" s="563">
        <f>+ﾂ.動物の死体!$AR$24</f>
        <v>0</v>
      </c>
      <c r="Y45" s="563">
        <f>+ﾃ.ばいじん!$AR$24</f>
        <v>0</v>
      </c>
      <c r="Z45" s="564">
        <f>+ﾄ.混合廃棄物その他!$AR$24</f>
        <v>389.3</v>
      </c>
      <c r="AA45" s="565">
        <f t="shared" si="4"/>
        <v>1011.3</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0</v>
      </c>
      <c r="I55" s="634">
        <f t="shared" si="10"/>
        <v>0</v>
      </c>
      <c r="J55" s="634">
        <f t="shared" si="10"/>
        <v>0</v>
      </c>
      <c r="K55" s="634">
        <f t="shared" si="10"/>
        <v>0</v>
      </c>
      <c r="L55" s="634">
        <f t="shared" si="10"/>
        <v>27.7</v>
      </c>
      <c r="M55" s="634">
        <f t="shared" si="10"/>
        <v>0.5</v>
      </c>
      <c r="N55" s="634">
        <f t="shared" si="10"/>
        <v>587.5</v>
      </c>
      <c r="O55" s="634">
        <f t="shared" si="10"/>
        <v>1.5</v>
      </c>
      <c r="P55" s="634">
        <f t="shared" si="10"/>
        <v>0</v>
      </c>
      <c r="Q55" s="634">
        <f t="shared" si="10"/>
        <v>0</v>
      </c>
      <c r="R55" s="634">
        <f t="shared" si="10"/>
        <v>0</v>
      </c>
      <c r="S55" s="634">
        <f t="shared" si="10"/>
        <v>150.9</v>
      </c>
      <c r="T55" s="634">
        <f t="shared" si="10"/>
        <v>462.4</v>
      </c>
      <c r="U55" s="634">
        <f t="shared" si="10"/>
        <v>0</v>
      </c>
      <c r="V55" s="634">
        <f t="shared" si="10"/>
        <v>82.800000000000011</v>
      </c>
      <c r="W55" s="634">
        <f t="shared" si="10"/>
        <v>0</v>
      </c>
      <c r="X55" s="634">
        <f t="shared" si="10"/>
        <v>0</v>
      </c>
      <c r="Y55" s="634">
        <f t="shared" si="10"/>
        <v>0</v>
      </c>
      <c r="Z55" s="634">
        <f t="shared" si="10"/>
        <v>821.90000000000009</v>
      </c>
      <c r="AA55" s="633">
        <f>+AA9+AA19+AA20</f>
        <v>2135.1999999999998</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  6年  5月  24日</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埼玉県戸田市大字新曽１７６０番地の２</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積水ハウス建設東京株式会社
代表取締役　三浦　淳一</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048-434-0111</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積水ハウス建設東京株式会社</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6021</v>
      </c>
      <c r="Q25" s="1086"/>
      <c r="R25" s="1086"/>
      <c r="S25" s="1086"/>
      <c r="T25" s="1086"/>
      <c r="U25" s="1087"/>
    </row>
    <row r="26" spans="1:22" ht="26.25" customHeight="1" x14ac:dyDescent="0.15">
      <c r="C26" s="1099" t="s">
        <v>11</v>
      </c>
      <c r="D26" s="1100"/>
      <c r="E26" s="1101"/>
      <c r="F26" s="1118" t="str">
        <f>+表紙!F50</f>
        <v>埼玉県戸田市大字新曽１７６０番地の２</v>
      </c>
      <c r="G26" s="1119"/>
      <c r="H26" s="1119"/>
      <c r="I26" s="1119"/>
      <c r="J26" s="1119"/>
      <c r="K26" s="1119"/>
      <c r="L26" s="1119"/>
      <c r="M26" s="1119"/>
      <c r="N26" s="454" t="s">
        <v>172</v>
      </c>
      <c r="O26" s="383"/>
      <c r="P26" s="383"/>
      <c r="Q26" s="1113" t="str">
        <f>IF(+表紙!Q50="","",+表紙!Q50)</f>
        <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Ｄ－建設業</v>
      </c>
      <c r="G30" s="1089"/>
      <c r="H30" s="1089"/>
      <c r="I30" s="1089"/>
      <c r="J30" s="1089"/>
      <c r="K30" s="1089"/>
      <c r="L30" s="282" t="s">
        <v>48</v>
      </c>
      <c r="M30" s="282"/>
      <c r="N30" s="1090" t="str">
        <f>IF(COUNTA(表紙!N54)=1,+表紙!N54,"")</f>
        <v>総合工事業</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t="str">
        <f>IF(+表紙!N55="","",+表紙!N55)</f>
        <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f>IF(+表紙!N56="","",+表紙!N56)</f>
        <v>54329</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659</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8</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1123.9000000000001</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・新築施工現場では、9分別を行っている。
・解体工事では建設リサイクル法の特定建設資材以外のリサイクルへの取組。　　　　　　　　　　　　　　　　　　　　　　　　　　　　　　　　　　　　　　　　　　　　　　　　　　　　　　　　　　　　　　　　　　　　　　　　　　　　　　　　　　　　　</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8</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1011.3</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・梱包材の簡素化、余剰材の削減。</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・新築工事については、新築廃棄物は現地にて9分別を実施。
・解体工事では建設リサイクル法の特定建設資材以外のリサイクルへの取組。　　　　　　　　　　　　　　　　　　　　　　　　　　　　　　　　　　　　　　　　　　　　　　　　　　　　　　　　　　　　　　　　　　　　　　　　　　　　　　　　　　　　　</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・新築現場の分別を、10分別に取組中。</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1123.9000000000001</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f>+表紙!K209</f>
        <v>635.80000000000007</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1123.9000000000001</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1011.3</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568.40000000000009</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1011.3</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・優良認定処理業者の採用を推進。</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2024-05-28T02:36:01Z</dcterms:created>
  <dcterms:modified xsi:type="dcterms:W3CDTF">2024-09-09T03:39:19Z</dcterms:modified>
</cp:coreProperties>
</file>