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340" yWindow="855" windowWidth="22890" windowHeight="1534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P38" i="94" l="1"/>
  <c r="P37" i="94" s="1"/>
  <c r="Q32" i="94"/>
  <c r="Y18" i="91"/>
  <c r="P16" i="91" s="1"/>
  <c r="X50" i="94" s="1"/>
  <c r="G32" i="94"/>
  <c r="G31" i="94" s="1"/>
  <c r="G26" i="94" s="1"/>
  <c r="G27" i="94" s="1"/>
  <c r="H45" i="94"/>
  <c r="H31" i="88"/>
  <c r="AL27" i="80"/>
  <c r="H29" i="80"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P16" i="75"/>
  <c r="I50" i="94" s="1"/>
  <c r="V43" i="94"/>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<sst xmlns="http://schemas.openxmlformats.org/spreadsheetml/2006/main" count="3275" uniqueCount="460">
  <si>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</si>
  <si>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</si>
  <si>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</si>
  <si>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</si>
  <si>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</si>
  <si>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</si>
  <si>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</si>
  <si>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</si>
  <si>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</si>
  <si>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</si>
  <si>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</si>
  <si>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</si>
  <si>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</si>
  <si>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</si>
  <si>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</si>
  <si>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</si>
  <si>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</si>
  <si>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</si>
  <si>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</si>
  <si>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</si>
  <si>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</si>
  <si>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</si>
  <si>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</si>
  <si>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</si>
  <si>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</si>
  <si>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</si>
  <si>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</si>
  <si>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</si>
  <si>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</si>
  <si>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</si>
  <si>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</si>
  <si>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</si>
  <si>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</si>
  <si>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</si>
  <si>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</si>
  <si>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</si>
  <si>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</si>
  <si>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</si>
  <si>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</si>
  <si>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</si>
  <si>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</si>
  <si>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</si>
  <si>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</si>
  <si>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</si>
  <si>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</si>
  <si>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</si>
  <si>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</si>
  <si>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</si>
  <si>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</si>
  <si>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</si>
  <si>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</si>
  <si>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</si>
  <si>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</si>
  <si>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</si>
  <si>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</si>
  <si>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</si>
  <si>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</si>
  <si>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</si>
  <si>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</si>
  <si>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</si>
  <si>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</si>
  <si>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</si>
  <si>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</si>
  <si>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</si>
  <si>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</si>
  <si>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</si>
  <si>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</si>
  <si>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</si>
  <si>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</si>
  <si>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</si>
  <si>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</si>
  <si>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</si>
  <si>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</si>
  <si>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</si>
  <si>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</si>
  <si>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</si>
  <si>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</si>
  <si>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</si>
  <si>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</si>
  <si>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</si>
  <si>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</si>
  <si>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</si>
  <si>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</si>
  <si>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</si>
  <si>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</si>
  <si>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</si>
  <si>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</si>
  <si>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</si>
  <si>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</si>
  <si>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</si>
  <si>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</si>
  <si>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</si>
  <si>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</si>
  <si>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</si>
  <si>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</si>
  <si>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</si>
  <si>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</si>
  <si>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</si>
  <si>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</si>
  <si>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</si>
  <si>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</si>
  <si>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</si>
  <si>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</si>
  <si>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</si>
  <si>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</si>
  <si>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</si>
  <si>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</si>
  <si>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</si>
  <si>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</si>
  <si>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</si>
  <si>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</si>
  <si>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</si>
  <si>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</si>
  <si>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</si>
  <si>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</si>
  <si>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</si>
  <si>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</si>
  <si>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</si>
  <si>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</si>
  <si>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</si>
  <si>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</si>
  <si>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</si>
  <si>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</si>
  <si>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</si>
  <si>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</si>
  <si>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</si>
  <si>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</si>
  <si>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</si>
  <si>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</si>
  <si>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</si>
  <si>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</si>
  <si>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</si>
  <si>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</si>
  <si>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</si>
  <si>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</si>
  <si>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</si>
  <si>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</si>
  <si>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</si>
  <si>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</si>
  <si>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</si>
  <si>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</si>
  <si>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</si>
  <si>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</si>
  <si>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</si>
  <si>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</si>
  <si>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</si>
  <si>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</si>
  <si>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</si>
  <si>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</si>
  <si>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</si>
  <si>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</si>
  <si>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</si>
  <si>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</si>
  <si>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</si>
  <si>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</si>
  <si>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</si>
  <si>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</si>
  <si>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</si>
  <si>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</si>
  <si>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</si>
  <si>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</si>
  <si>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</si>
  <si>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</si>
  <si>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</si>
  <si>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</si>
  <si>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</si>
  <si>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</si>
  <si>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</si>
  <si>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</si>
  <si>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</si>
  <si>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</si>
  <si>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</si>
  <si>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</si>
  <si>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</si>
  <si>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</si>
  <si>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</si>
  <si>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</si>
  <si>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</si>
  <si>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</si>
  <si>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</si>
  <si>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</si>
  <si>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</si>
  <si>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</si>
  <si>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</si>
  <si>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</si>
  <si>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</si>
  <si>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</si>
  <si>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</si>
  <si>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</si>
  <si>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</si>
  <si>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</si>
  <si>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</si>
  <si>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</si>
  <si>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</si>
  <si>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</si>
  <si>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</si>
  <si>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</si>
  <si>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</si>
  <si>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</si>
  <si>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</si>
  <si>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</si>
  <si>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</si>
  <si>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</si>
  <si>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</si>
  <si>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</si>
  <si>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</si>
  <si>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</si>
  <si>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</si>
  <si>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</si>
  <si>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</si>
  <si>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</si>
  <si>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</si>
  <si>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</si>
  <si>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</si>
  <si>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</si>
  <si>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</si>
  <si>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</si>
  <si>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</si>
  <si>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</si>
  <si>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</si>
  <si>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</si>
  <si>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</si>
  <si>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</si>
  <si>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</si>
  <si>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</si>
  <si>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</si>
  <si>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</si>
  <si>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</si>
  <si>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</si>
  <si>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</si>
  <si>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</si>
  <si>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</si>
  <si>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</si>
  <si>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</si>
  <si>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</si>
  <si>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</si>
  <si>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</si>
  <si>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</si>
  <si>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</si>
  <si>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</si>
  <si>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</si>
  <si>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</si>
  <si>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</si>
  <si>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</si>
  <si>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</si>
  <si>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</si>
  <si>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</si>
  <si>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</si>
  <si>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</si>
  <si>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</si>
  <si>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</si>
  <si>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</si>
  <si>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</si>
  <si>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</si>
  <si>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</si>
  <si>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</si>
  <si>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</si>
  <si>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</si>
  <si>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</si>
  <si>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</si>
  <si>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</si>
  <si>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</si>
  <si>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</si>
  <si>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</si>
  <si>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</si>
  <si>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</si>
  <si>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</si>
  <si>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</si>
  <si>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</si>
  <si>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</si>
  <si>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</si>
  <si>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</si>
  <si>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</si>
  <si>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</si>
  <si>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</si>
  <si>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</si>
  <si>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</si>
  <si>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</si>
  <si>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</si>
  <si>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</si>
  <si>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</si>
  <si>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</si>
  <si>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</si>
  <si>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</si>
  <si>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</si>
  <si>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</si>
  <si>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</si>
  <si>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</si>
  <si>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</si>
  <si>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</si>
  <si>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</si>
  <si>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</si>
  <si>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</si>
  <si>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</si>
  <si>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</si>
  <si>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</si>
  <si>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</si>
  <si>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</si>
  <si>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</si>
  <si>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</si>
  <si>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</si>
  <si>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</si>
  <si>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</si>
  <si>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</si>
  <si>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</si>
  <si>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</si>
  <si>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</si>
  <si>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</si>
  <si>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</si>
  <si>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</si>
  <si>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</si>
  <si>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</si>
  <si>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</si>
  <si>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</si>
  <si>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</si>
  <si>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</si>
  <si>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</si>
  <si>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</si>
  <si>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</si>
  <si>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</si>
  <si>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</si>
  <si>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</si>
  <si>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</si>
  <si>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</si>
  <si>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</si>
  <si>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</si>
  <si>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</si>
  <si>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</si>
  <si>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</si>
  <si>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</si>
  <si>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</si>
  <si>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</si>
  <si>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</si>
  <si>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</si>
  <si>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</si>
  <si>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</si>
  <si>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</si>
  <si>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</si>
  <si>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</si>
  <si>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</si>
  <si>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</si>
  <si>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</si>
  <si>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</si>
  <si>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</si>
  <si>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</si>
  <si>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</si>
  <si>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</si>
  <si>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</si>
  <si>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</si>
  <si>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</si>
  <si>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</si>
  <si>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</si>
  <si>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</si>
  <si>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</si>
  <si>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</si>
  <si>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</si>
  <si>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</si>
  <si>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</si>
  <si>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</si>
  <si>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</si>
  <si>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</si>
  <si>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</si>
  <si>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</si>
  <si>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</si>
  <si>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</si>
  <si>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</si>
  <si>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</si>
  <si>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</si>
  <si>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</si>
  <si>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</si>
  <si>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</si>
  <si>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</si>
  <si>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</si>
  <si>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</si>
  <si>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</si>
  <si>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</si>
  <si>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</si>
  <si>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</si>
  <si>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</si>
  <si>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</si>
  <si>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</si>
  <si>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</si>
  <si>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</si>
  <si>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</si>
  <si>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</si>
  <si>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</si>
  <si>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</si>
  <si>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</si>
  <si>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</si>
  <si>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</si>
  <si>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</si>
  <si>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</si>
  <si>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</si>
  <si>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</si>
  <si>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</si>
  <si>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</si>
  <si>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</si>
  <si>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</si>
  <si>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</si>
  <si>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</si>
  <si>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</si>
  <si>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</si>
  <si>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</si>
  <si>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</si>
  <si>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</si>
  <si>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</si>
  <si>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</si>
  <si>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</si>
  <si>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</si>
  <si>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</si>
  <si>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</si>
  <si>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</si>
  <si>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</si>
  <si>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</si>
  <si>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</si>
  <si>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</si>
  <si>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</si>
  <si>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</si>
  <si>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</si>
  <si>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</si>
  <si>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</si>
  <si>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</si>
  <si>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</si>
  <si>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</si>
  <si>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</si>
  <si>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</si>
  <si>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</si>
  <si>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</si>
  <si>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</si>
  <si>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</si>
  <si>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</si>
  <si>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</si>
  <si>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</si>
  <si>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</si>
  <si>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</si>
  <si>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</si>
  <si>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</si>
  <si>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</si>
  <si>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</si>
  <si>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</si>
  <si>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</si>
  <si>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</si>
  <si>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</si>
  <si>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</si>
  <si>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</si>
  <si>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</si>
  <si>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</si>
  <si>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</si>
  <si>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</si>
  <si>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</si>
  <si>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</si>
  <si>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横浜市金沢区釜利谷南２－２２－２</t>
    <rPh sb="0" eb="3">
      <t>ヨコハマシ</t>
    </rPh>
    <rPh sb="3" eb="6">
      <t>カナザワク</t>
    </rPh>
    <rPh sb="6" eb="9">
      <t>カマリヤ</t>
    </rPh>
    <rPh sb="9" eb="10">
      <t>ミナミ</t>
    </rPh>
    <phoneticPr fontId="3"/>
  </si>
  <si>
    <t>株式会社　ヤマショウ
代表取締役　小倉　保浩</t>
    <rPh sb="0" eb="4">
      <t>カブシキカイシャ</t>
    </rPh>
    <rPh sb="11" eb="16">
      <t>ダイヒョウトリシマリヤク</t>
    </rPh>
    <rPh sb="17" eb="19">
      <t>オグラ</t>
    </rPh>
    <rPh sb="20" eb="22">
      <t>ヤスヒロ</t>
    </rPh>
    <phoneticPr fontId="3"/>
  </si>
  <si>
    <t>045-785-5933</t>
    <phoneticPr fontId="3"/>
  </si>
  <si>
    <t>株式会社　ヤマショウ</t>
    <rPh sb="0" eb="4">
      <t>カブシキカイシャ</t>
    </rPh>
    <phoneticPr fontId="3"/>
  </si>
  <si>
    <t>横浜市金沢区釜利谷南２－２２－２－</t>
    <rPh sb="0" eb="10">
      <t>ヨコハマシカナザワクカマリヤミナミ</t>
    </rPh>
    <phoneticPr fontId="3"/>
  </si>
  <si>
    <t>045-785-8933</t>
    <phoneticPr fontId="3"/>
  </si>
  <si>
    <t>土木、舗装、上下水道</t>
    <rPh sb="0" eb="2">
      <t>ドボク</t>
    </rPh>
    <rPh sb="3" eb="5">
      <t>ホソウ</t>
    </rPh>
    <rPh sb="6" eb="10">
      <t>ジョウゲスイドウ</t>
    </rPh>
    <phoneticPr fontId="3"/>
  </si>
  <si>
    <t>○</t>
  </si>
  <si>
    <t>令和   ６年   ６ 月   ３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</si>
</sst>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2" zoomScale="89" zoomScaleNormal="100" zoomScaleSheetLayoutView="89" workbookViewId="0">
      <selection activeCell="J40" sqref="J40:O4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458</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453</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7028</v>
      </c>
      <c r="N48" s="481"/>
      <c r="O48" s="482"/>
    </row>
    <row r="49" spans="3:21" ht="18" customHeight="1" x14ac:dyDescent="0.15">
      <c r="C49" s="431" t="s">
        <v>11</v>
      </c>
      <c r="D49" s="463"/>
      <c r="E49" s="464"/>
      <c r="F49" s="450" t="s">
        <v>455</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797</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14037</v>
      </c>
      <c r="I63" s="241" t="s">
        <v>4</v>
      </c>
      <c r="J63" s="499" t="s">
        <v>324</v>
      </c>
      <c r="K63" s="500"/>
      <c r="L63" s="501"/>
      <c r="M63" s="497">
        <f>+別紙!AA14</f>
        <v>14037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ヤマショウ</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B25" sqref="AB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38.299999999999997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116.7</v>
      </c>
      <c r="E24" s="558"/>
      <c r="F24" s="558"/>
      <c r="G24" s="195" t="s">
        <v>198</v>
      </c>
      <c r="H24" s="547">
        <f>+F12</f>
        <v>38.299999999999997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38.299999999999997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38.299999999999997</v>
      </c>
      <c r="Q27" s="607"/>
      <c r="R27" s="607"/>
      <c r="S27" s="607"/>
      <c r="T27" s="44" t="s">
        <v>38</v>
      </c>
      <c r="U27" s="64"/>
      <c r="V27" s="64"/>
      <c r="Y27" s="62" t="s">
        <v>39</v>
      </c>
      <c r="Z27" s="65"/>
      <c r="AH27" s="53"/>
      <c r="AI27" s="53"/>
      <c r="AJ27" s="53"/>
      <c r="AK27" s="53"/>
      <c r="AL27" s="577">
        <f>+AH18+P27</f>
        <v>38.299999999999997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38.299999999999997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116.7</v>
      </c>
      <c r="E29" s="558"/>
      <c r="F29" s="558"/>
      <c r="G29" s="195" t="s">
        <v>198</v>
      </c>
      <c r="H29" s="547">
        <f>+AL27</f>
        <v>38.299999999999997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38.299999999999997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38.299999999999997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W34" sqref="W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2562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15.4</v>
      </c>
      <c r="E24" s="558"/>
      <c r="F24" s="558"/>
      <c r="G24" s="195" t="s">
        <v>198</v>
      </c>
      <c r="H24" s="547">
        <f>+F12</f>
        <v>2562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2562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2562</v>
      </c>
      <c r="Q27" s="607"/>
      <c r="R27" s="607"/>
      <c r="S27" s="607"/>
      <c r="T27" s="44" t="s">
        <v>38</v>
      </c>
      <c r="U27" s="64"/>
      <c r="V27" s="64"/>
      <c r="Y27" s="62" t="s">
        <v>39</v>
      </c>
      <c r="Z27" s="65"/>
      <c r="AH27" s="53"/>
      <c r="AI27" s="53"/>
      <c r="AJ27" s="53"/>
      <c r="AK27" s="53"/>
      <c r="AL27" s="577">
        <f>+AH18+P27</f>
        <v>2562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2562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15.4</v>
      </c>
      <c r="E29" s="558"/>
      <c r="F29" s="558"/>
      <c r="G29" s="195" t="s">
        <v>198</v>
      </c>
      <c r="H29" s="547">
        <f>+AL27</f>
        <v>2562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2562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2562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3198.8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13904.9</v>
      </c>
      <c r="E24" s="558"/>
      <c r="F24" s="558"/>
      <c r="G24" s="195" t="s">
        <v>198</v>
      </c>
      <c r="H24" s="547">
        <f>+F12</f>
        <v>3198.8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3198.8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3198.8</v>
      </c>
      <c r="Q27" s="607"/>
      <c r="R27" s="607"/>
      <c r="S27" s="607"/>
      <c r="T27" s="44" t="s">
        <v>38</v>
      </c>
      <c r="U27" s="64"/>
      <c r="V27" s="64"/>
      <c r="Y27" s="62" t="s">
        <v>39</v>
      </c>
      <c r="Z27" s="65"/>
      <c r="AH27" s="53"/>
      <c r="AI27" s="53"/>
      <c r="AJ27" s="53"/>
      <c r="AK27" s="53"/>
      <c r="AL27" s="577">
        <f>+AH18+P27</f>
        <v>3198.8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3198.8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13904.9</v>
      </c>
      <c r="E29" s="558"/>
      <c r="F29" s="558"/>
      <c r="G29" s="195" t="s">
        <v>198</v>
      </c>
      <c r="H29" s="547">
        <f>+AL27</f>
        <v>3198.8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3198.8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3198.8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ヤマショウ</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6"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ヤマショウ</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116.7</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15.4</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13904.9</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14037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116.7</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15.4</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13904.9</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14037</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38.299999999999997</v>
      </c>
      <c r="I19" s="332">
        <f t="shared" si="1"/>
        <v>0</v>
      </c>
      <c r="J19" s="332">
        <f t="shared" si="1"/>
        <v>0</v>
      </c>
      <c r="K19" s="332">
        <f t="shared" si="1"/>
        <v>0</v>
      </c>
      <c r="L19" s="332">
        <f t="shared" si="1"/>
        <v>0</v>
      </c>
      <c r="M19" s="332">
        <f t="shared" si="1"/>
        <v>0</v>
      </c>
      <c r="N19" s="332">
        <f t="shared" si="1"/>
        <v>2562</v>
      </c>
      <c r="O19" s="332">
        <f t="shared" si="1"/>
        <v>0</v>
      </c>
      <c r="P19" s="332">
        <f t="shared" si="1"/>
        <v>0</v>
      </c>
      <c r="Q19" s="332">
        <f t="shared" si="1"/>
        <v>0</v>
      </c>
      <c r="R19" s="332">
        <f t="shared" si="1"/>
        <v>0</v>
      </c>
      <c r="S19" s="332">
        <f t="shared" si="1"/>
        <v>0</v>
      </c>
      <c r="T19" s="332">
        <f t="shared" si="1"/>
        <v>0</v>
      </c>
      <c r="U19" s="332">
        <f t="shared" si="1"/>
        <v>0</v>
      </c>
      <c r="V19" s="332">
        <f t="shared" si="1"/>
        <v>3198.8</v>
      </c>
      <c r="W19" s="332">
        <f t="shared" si="1"/>
        <v>0</v>
      </c>
      <c r="X19" s="332">
        <f t="shared" si="1"/>
        <v>0</v>
      </c>
      <c r="Y19" s="332">
        <f t="shared" si="1"/>
        <v>0</v>
      </c>
      <c r="Z19" s="333">
        <f t="shared" si="1"/>
        <v>0</v>
      </c>
      <c r="AA19" s="334">
        <f t="shared" ref="AA19:AA25" si="2">SUM(G19:Z19)</f>
        <v>5799.1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38.299999999999997</v>
      </c>
      <c r="I37" s="368">
        <f t="shared" si="8"/>
        <v>0</v>
      </c>
      <c r="J37" s="368">
        <f t="shared" si="8"/>
        <v>0</v>
      </c>
      <c r="K37" s="368">
        <f t="shared" si="8"/>
        <v>0</v>
      </c>
      <c r="L37" s="368">
        <f t="shared" si="8"/>
        <v>0</v>
      </c>
      <c r="M37" s="368">
        <f t="shared" si="8"/>
        <v>0</v>
      </c>
      <c r="N37" s="368">
        <f t="shared" si="8"/>
        <v>2562</v>
      </c>
      <c r="O37" s="368">
        <f t="shared" si="8"/>
        <v>0</v>
      </c>
      <c r="P37" s="368">
        <f t="shared" si="8"/>
        <v>0</v>
      </c>
      <c r="Q37" s="368">
        <f t="shared" si="8"/>
        <v>0</v>
      </c>
      <c r="R37" s="368">
        <f t="shared" si="8"/>
        <v>0</v>
      </c>
      <c r="S37" s="368">
        <f t="shared" si="8"/>
        <v>0</v>
      </c>
      <c r="T37" s="368">
        <f t="shared" si="8"/>
        <v>0</v>
      </c>
      <c r="U37" s="368">
        <f t="shared" si="8"/>
        <v>0</v>
      </c>
      <c r="V37" s="368">
        <f t="shared" si="8"/>
        <v>3198.8</v>
      </c>
      <c r="W37" s="368">
        <f t="shared" si="8"/>
        <v>0</v>
      </c>
      <c r="X37" s="368">
        <f t="shared" si="8"/>
        <v>0</v>
      </c>
      <c r="Y37" s="368">
        <f t="shared" si="8"/>
        <v>0</v>
      </c>
      <c r="Z37" s="369">
        <f t="shared" si="8"/>
        <v>0</v>
      </c>
      <c r="AA37" s="370">
        <f t="shared" si="4"/>
        <v>5799.1</v>
      </c>
    </row>
    <row r="38" spans="2:27" ht="24" customHeight="1" x14ac:dyDescent="0.15">
      <c r="B38" s="167"/>
      <c r="C38" s="685"/>
      <c r="D38" s="208"/>
      <c r="E38" s="206" t="s">
        <v>262</v>
      </c>
      <c r="F38" s="391"/>
      <c r="G38" s="359">
        <f t="shared" ref="G38:Z38" si="9">SUM(G39:G41)</f>
        <v>0</v>
      </c>
      <c r="H38" s="359">
        <f t="shared" si="9"/>
        <v>38.299999999999997</v>
      </c>
      <c r="I38" s="359">
        <f t="shared" si="9"/>
        <v>0</v>
      </c>
      <c r="J38" s="359">
        <f t="shared" si="9"/>
        <v>0</v>
      </c>
      <c r="K38" s="359">
        <f t="shared" si="9"/>
        <v>0</v>
      </c>
      <c r="L38" s="359">
        <f t="shared" si="9"/>
        <v>0</v>
      </c>
      <c r="M38" s="359">
        <f t="shared" si="9"/>
        <v>0</v>
      </c>
      <c r="N38" s="359">
        <f t="shared" si="9"/>
        <v>2562</v>
      </c>
      <c r="O38" s="359">
        <f t="shared" si="9"/>
        <v>0</v>
      </c>
      <c r="P38" s="359">
        <f t="shared" si="9"/>
        <v>0</v>
      </c>
      <c r="Q38" s="359">
        <f t="shared" si="9"/>
        <v>0</v>
      </c>
      <c r="R38" s="359">
        <f t="shared" si="9"/>
        <v>0</v>
      </c>
      <c r="S38" s="359">
        <f t="shared" si="9"/>
        <v>0</v>
      </c>
      <c r="T38" s="359">
        <f t="shared" si="9"/>
        <v>0</v>
      </c>
      <c r="U38" s="359">
        <f t="shared" si="9"/>
        <v>0</v>
      </c>
      <c r="V38" s="359">
        <f t="shared" si="9"/>
        <v>3198.8</v>
      </c>
      <c r="W38" s="359">
        <f t="shared" si="9"/>
        <v>0</v>
      </c>
      <c r="X38" s="359">
        <f t="shared" si="9"/>
        <v>0</v>
      </c>
      <c r="Y38" s="359">
        <f t="shared" si="9"/>
        <v>0</v>
      </c>
      <c r="Z38" s="360">
        <f t="shared" si="9"/>
        <v>0</v>
      </c>
      <c r="AA38" s="361">
        <f t="shared" si="4"/>
        <v>5799.1</v>
      </c>
    </row>
    <row r="39" spans="2:27" ht="24" customHeight="1" x14ac:dyDescent="0.15">
      <c r="B39" s="167"/>
      <c r="C39" s="685"/>
      <c r="D39" s="209"/>
      <c r="E39" s="204"/>
      <c r="F39" s="202" t="s">
        <v>235</v>
      </c>
      <c r="G39" s="362">
        <f>+ｱ.燃え殻!$AA$28</f>
        <v>0</v>
      </c>
      <c r="H39" s="362">
        <f>+ｲ.汚泥!$AA$28</f>
        <v>38.299999999999997</v>
      </c>
      <c r="I39" s="362">
        <f>+ｳ.廃油!$AA$28</f>
        <v>0</v>
      </c>
      <c r="J39" s="362">
        <f>+ｴ.廃酸!$AA$28</f>
        <v>0</v>
      </c>
      <c r="K39" s="362">
        <f>+ｵ.廃ｱﾙｶﾘ!$AA$28</f>
        <v>0</v>
      </c>
      <c r="L39" s="362">
        <f>+ｶ.廃ﾌﾟﾗ類!$AA$28</f>
        <v>0</v>
      </c>
      <c r="M39" s="362">
        <f>+ｷ.紙くず!$AA$28</f>
        <v>0</v>
      </c>
      <c r="N39" s="362">
        <f>+ｸ.木くず!$AA$28</f>
        <v>2562</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3198.8</v>
      </c>
      <c r="W39" s="362">
        <f>+ﾁ.動物のふん尿!$AA$28</f>
        <v>0</v>
      </c>
      <c r="X39" s="362">
        <f>+ﾂ.動物の死体!$AA$28</f>
        <v>0</v>
      </c>
      <c r="Y39" s="362">
        <f>+ﾃ.ばいじん!$AA$28</f>
        <v>0</v>
      </c>
      <c r="Z39" s="363">
        <f>+ﾄ.混合廃棄物その他!$AA$28</f>
        <v>0</v>
      </c>
      <c r="AA39" s="364">
        <f t="shared" si="4"/>
        <v>5799.1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38.299999999999997</v>
      </c>
      <c r="I43" s="371">
        <f>+ｳ.廃油!$AL$27</f>
        <v>0</v>
      </c>
      <c r="J43" s="371">
        <f>+ｴ.廃酸!$AL$27</f>
        <v>0</v>
      </c>
      <c r="K43" s="371">
        <f>+ｵ.廃ｱﾙｶﾘ!$AL$27</f>
        <v>0</v>
      </c>
      <c r="L43" s="371">
        <f>+ｶ.廃ﾌﾟﾗ類!$AL$27</f>
        <v>0</v>
      </c>
      <c r="M43" s="371">
        <f>+ｷ.紙くず!$AL$27</f>
        <v>0</v>
      </c>
      <c r="N43" s="371">
        <f>+ｸ.木くず!$AL$27</f>
        <v>2562</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3198.8</v>
      </c>
      <c r="W43" s="371">
        <f>+ﾁ.動物のふん尿!$AL$27</f>
        <v>0</v>
      </c>
      <c r="X43" s="371">
        <f>+ﾂ.動物の死体!$AL$27</f>
        <v>0</v>
      </c>
      <c r="Y43" s="371">
        <f>+ﾃ.ばいじん!$AL$27</f>
        <v>0</v>
      </c>
      <c r="Z43" s="372">
        <f>+ﾄ.混合廃棄物その他!$AL$27</f>
        <v>0</v>
      </c>
      <c r="AA43" s="373">
        <f t="shared" si="4"/>
        <v>5799.1</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38.299999999999997</v>
      </c>
      <c r="I45" s="377">
        <f>+ｳ.廃油!$AS$24</f>
        <v>0</v>
      </c>
      <c r="J45" s="377">
        <f>+ｴ.廃酸!$AS$24</f>
        <v>0</v>
      </c>
      <c r="K45" s="377">
        <f>+ｵ.廃ｱﾙｶﾘ!$AS$24</f>
        <v>0</v>
      </c>
      <c r="L45" s="377">
        <f>+ｶ.廃ﾌﾟﾗ類!$AS$24</f>
        <v>0</v>
      </c>
      <c r="M45" s="377">
        <f>+ｷ.紙くず!$AS$24</f>
        <v>0</v>
      </c>
      <c r="N45" s="377">
        <f>+ｸ.木くず!$AS$24</f>
        <v>2562</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3198.8</v>
      </c>
      <c r="W45" s="377">
        <f>+ﾁ.動物のふん尿!$AS$24</f>
        <v>0</v>
      </c>
      <c r="X45" s="377">
        <f>+ﾂ.動物の死体!$AS$24</f>
        <v>0</v>
      </c>
      <c r="Y45" s="377">
        <f>+ﾃ.ばいじん!$AS$24</f>
        <v>0</v>
      </c>
      <c r="Z45" s="378">
        <f>+ﾄ.混合廃棄物その他!$AS$24</f>
        <v>0</v>
      </c>
      <c r="AA45" s="379">
        <f t="shared" si="4"/>
        <v>5799.1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155</v>
      </c>
      <c r="I55" s="414">
        <f t="shared" si="10"/>
        <v>0</v>
      </c>
      <c r="J55" s="414">
        <f t="shared" si="10"/>
        <v>0</v>
      </c>
      <c r="K55" s="414">
        <f t="shared" si="10"/>
        <v>0</v>
      </c>
      <c r="L55" s="414">
        <f t="shared" si="10"/>
        <v>0</v>
      </c>
      <c r="M55" s="414">
        <f t="shared" si="10"/>
        <v>0</v>
      </c>
      <c r="N55" s="414">
        <f t="shared" si="10"/>
        <v>2577.4</v>
      </c>
      <c r="O55" s="414">
        <f t="shared" si="10"/>
        <v>0</v>
      </c>
      <c r="P55" s="414">
        <f t="shared" si="10"/>
        <v>0</v>
      </c>
      <c r="Q55" s="414">
        <f t="shared" si="10"/>
        <v>0</v>
      </c>
      <c r="R55" s="414">
        <f t="shared" si="10"/>
        <v>0</v>
      </c>
      <c r="S55" s="414">
        <f t="shared" si="10"/>
        <v>0</v>
      </c>
      <c r="T55" s="414">
        <f t="shared" si="10"/>
        <v>0</v>
      </c>
      <c r="U55" s="414">
        <f t="shared" si="10"/>
        <v>0</v>
      </c>
      <c r="V55" s="414">
        <f t="shared" si="10"/>
        <v>17103.7</v>
      </c>
      <c r="W55" s="414">
        <f t="shared" si="10"/>
        <v>0</v>
      </c>
      <c r="X55" s="414">
        <f t="shared" si="10"/>
        <v>0</v>
      </c>
      <c r="Y55" s="414">
        <f t="shared" si="10"/>
        <v>0</v>
      </c>
      <c r="Z55" s="414">
        <f t="shared" si="10"/>
        <v>0</v>
      </c>
      <c r="AA55" s="415">
        <f>+AA9+AA19+AA20</f>
        <v>19836.099999999999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６年   ６ 月   ３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横浜市金沢区釜利谷南２－２２－２</v>
      </c>
      <c r="K16" s="740"/>
      <c r="L16" s="741"/>
      <c r="M16" s="741"/>
      <c r="N16" s="741"/>
      <c r="O16" s="742"/>
    </row>
    <row r="17" spans="1:15" ht="26.25" customHeight="1" x14ac:dyDescent="0.15">
      <c r="C17" s="78"/>
      <c r="H17" s="23" t="s">
        <v>7</v>
      </c>
      <c r="I17" s="23"/>
      <c r="J17" s="740" t="str">
        <f>+表紙!J40</f>
        <v>株式会社　ヤマショウ
代表取締役　小倉　保浩</v>
      </c>
      <c r="K17" s="740"/>
      <c r="L17" s="741"/>
      <c r="M17" s="741"/>
      <c r="N17" s="741"/>
      <c r="O17" s="742"/>
    </row>
    <row r="18" spans="1:15" x14ac:dyDescent="0.15">
      <c r="C18" s="78"/>
      <c r="J18" s="21" t="s">
        <v>8</v>
      </c>
      <c r="O18" s="79"/>
    </row>
    <row r="19" spans="1:15" x14ac:dyDescent="0.15">
      <c r="C19" s="78"/>
      <c r="J19" s="24" t="s">
        <v>9</v>
      </c>
      <c r="K19" s="24"/>
      <c r="L19" s="705" t="str">
        <f>IF(+表紙!L42="","",+表紙!L42)</f>
        <v>045-785-5933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ヤマショウ</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7028</v>
      </c>
      <c r="N25" s="730"/>
      <c r="O25" s="731"/>
    </row>
    <row r="26" spans="1:15" ht="18" customHeight="1" x14ac:dyDescent="0.15">
      <c r="C26" s="431" t="s">
        <v>11</v>
      </c>
      <c r="D26" s="463"/>
      <c r="E26" s="464"/>
      <c r="F26" s="716" t="str">
        <f>+表紙!F49</f>
        <v>横浜市金沢区釜利谷南２－２２－２－</v>
      </c>
      <c r="G26" s="717"/>
      <c r="H26" s="717"/>
      <c r="I26" s="717"/>
      <c r="J26" s="717"/>
      <c r="K26" s="717"/>
      <c r="L26" s="126" t="s">
        <v>172</v>
      </c>
      <c r="M26" s="223"/>
      <c r="N26" s="720" t="str">
        <f>IF(+表紙!N49="","",+表紙!N49)</f>
        <v>045-785-8933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土木、舗装、上下水道</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797</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11</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14037</v>
      </c>
      <c r="I40" s="241" t="s">
        <v>4</v>
      </c>
      <c r="J40" s="499" t="s">
        <v>324</v>
      </c>
      <c r="K40" s="500"/>
      <c r="L40" s="501"/>
      <c r="M40" s="700">
        <f>+表紙!M63</f>
        <v>14037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2024-06-04T03:01:22Z</dcterms:created>
  <dcterms:modified xsi:type="dcterms:W3CDTF">2024-09-09T03:42:55Z</dcterms:modified>
</cp:coreProperties>
</file>