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475" yWindow="0" windowWidth="26325" windowHeight="1548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44" i="94" l="1"/>
  <c r="K226" i="95" s="1"/>
  <c r="K202" i="98" s="1"/>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AK31" i="84" s="1"/>
  <c r="T52" i="94" s="1"/>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<sst xmlns="http://schemas.openxmlformats.org/spreadsheetml/2006/main" count="3175" uniqueCount="463">
  <si>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</si>
  <si>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</si>
  <si>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</si>
  <si>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</si>
  <si>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</si>
  <si>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</si>
  <si>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</si>
  <si>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</si>
  <si>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</si>
  <si>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</si>
  <si>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</si>
  <si>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</si>
  <si>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</si>
  <si>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</si>
  <si>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</si>
  <si>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</si>
  <si>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</si>
  <si>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</si>
  <si>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</si>
  <si>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</si>
  <si>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</si>
  <si>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</si>
  <si>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</si>
  <si>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</si>
  <si>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</si>
  <si>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</si>
  <si>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</si>
  <si>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</si>
  <si>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</si>
  <si>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</si>
  <si>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</si>
  <si>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</si>
  <si>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</si>
  <si>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</si>
  <si>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</si>
  <si>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</si>
  <si>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</si>
  <si>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</si>
  <si>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</si>
  <si>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</si>
  <si>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</si>
  <si>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</si>
  <si>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</si>
  <si>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</si>
  <si>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</si>
  <si>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</si>
  <si>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</si>
  <si>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</si>
  <si>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</si>
  <si>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</si>
  <si>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</si>
  <si>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</si>
  <si>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</si>
  <si>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</si>
  <si>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</si>
  <si>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</si>
  <si>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</si>
  <si>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</si>
  <si>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</si>
  <si>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</si>
  <si>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</si>
  <si>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</si>
  <si>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</si>
  <si>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</si>
  <si>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</si>
  <si>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</si>
  <si>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</si>
  <si>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</si>
  <si>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</si>
  <si>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</si>
  <si>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</si>
  <si>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</si>
  <si>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</si>
  <si>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</si>
  <si>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</si>
  <si>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</si>
  <si>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</si>
  <si>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</si>
  <si>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</si>
  <si>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</si>
  <si>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</si>
  <si>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</si>
  <si>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</si>
  <si>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</si>
  <si>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</si>
  <si>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</si>
  <si>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</si>
  <si>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</si>
  <si>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</si>
  <si>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</si>
  <si>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</si>
  <si>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</si>
  <si>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</si>
  <si>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</si>
  <si>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</si>
  <si>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</si>
  <si>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</si>
  <si>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</si>
  <si>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</si>
  <si>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</si>
  <si>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</si>
  <si>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</si>
  <si>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</si>
  <si>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</si>
  <si>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</si>
  <si>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</si>
  <si>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</si>
  <si>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</si>
  <si>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</si>
  <si>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</si>
  <si>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</si>
  <si>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</si>
  <si>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</si>
  <si>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</si>
  <si>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</si>
  <si>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</si>
  <si>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</si>
  <si>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</si>
  <si>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</si>
  <si>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</si>
  <si>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</si>
  <si>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</si>
  <si>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</si>
  <si>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</si>
  <si>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</si>
  <si>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</si>
  <si>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</si>
  <si>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</si>
  <si>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</si>
  <si>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</si>
  <si>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</si>
  <si>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</si>
  <si>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</si>
  <si>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</si>
  <si>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</si>
  <si>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</si>
  <si>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</si>
  <si>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</si>
  <si>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</si>
  <si>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</si>
  <si>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</si>
  <si>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</si>
  <si>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</si>
  <si>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</si>
  <si>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</si>
  <si>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</si>
  <si>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</si>
  <si>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</si>
  <si>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</si>
  <si>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</si>
  <si>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</si>
  <si>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</si>
  <si>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</si>
  <si>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</si>
  <si>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</si>
  <si>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</si>
  <si>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</si>
  <si>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</si>
  <si>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</si>
  <si>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</si>
  <si>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</si>
  <si>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</si>
  <si>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</si>
  <si>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</si>
  <si>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</si>
  <si>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</si>
  <si>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</si>
  <si>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</si>
  <si>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</si>
  <si>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</si>
  <si>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</si>
  <si>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</si>
  <si>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</si>
  <si>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</si>
  <si>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</si>
  <si>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</si>
  <si>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</si>
  <si>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</si>
  <si>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</si>
  <si>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</si>
  <si>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</si>
  <si>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</si>
  <si>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</si>
  <si>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</si>
  <si>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</si>
  <si>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</si>
  <si>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</si>
  <si>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</si>
  <si>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</si>
  <si>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</si>
  <si>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</si>
  <si>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</si>
  <si>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</si>
  <si>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</si>
  <si>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</si>
  <si>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</si>
  <si>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</si>
  <si>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</si>
  <si>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</si>
  <si>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</si>
  <si>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</si>
  <si>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</si>
  <si>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</si>
  <si>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</si>
  <si>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</si>
  <si>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</si>
  <si>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</si>
  <si>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</si>
  <si>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</si>
  <si>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</si>
  <si>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</si>
  <si>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</si>
  <si>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</si>
  <si>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</si>
  <si>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</si>
  <si>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</si>
  <si>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</si>
  <si>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</si>
  <si>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</si>
  <si>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</si>
  <si>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</si>
  <si>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</si>
  <si>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</si>
  <si>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</si>
  <si>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</si>
  <si>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</si>
  <si>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</si>
  <si>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</si>
  <si>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</si>
  <si>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</si>
  <si>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</si>
  <si>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</si>
  <si>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</si>
  <si>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</si>
  <si>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</si>
  <si>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</si>
  <si>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</si>
  <si>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</si>
  <si>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</si>
  <si>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</si>
  <si>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</si>
  <si>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</si>
  <si>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</si>
  <si>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</si>
  <si>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</si>
  <si>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</si>
  <si>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</si>
  <si>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</si>
  <si>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</si>
  <si>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</si>
  <si>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</si>
  <si>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</si>
  <si>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</si>
  <si>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</si>
  <si>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</si>
  <si>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</si>
  <si>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</si>
  <si>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</si>
  <si>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</si>
  <si>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</si>
  <si>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</si>
  <si>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</si>
  <si>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</si>
  <si>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</si>
  <si>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</si>
  <si>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</si>
  <si>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</si>
  <si>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</si>
  <si>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</si>
  <si>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</si>
  <si>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</si>
  <si>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</si>
  <si>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</si>
  <si>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</si>
  <si>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</si>
  <si>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</si>
  <si>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</si>
  <si>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</si>
  <si>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</si>
  <si>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</si>
  <si>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</si>
  <si>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</si>
  <si>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</si>
  <si>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</si>
  <si>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</si>
  <si>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</si>
  <si>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</si>
  <si>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</si>
  <si>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</si>
  <si>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</si>
  <si>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</si>
  <si>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</si>
  <si>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</si>
  <si>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</si>
  <si>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</si>
  <si>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</si>
  <si>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</si>
  <si>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</si>
  <si>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</si>
  <si>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</si>
  <si>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</si>
  <si>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</si>
  <si>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</si>
  <si>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</si>
  <si>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</si>
  <si>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</si>
  <si>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</si>
  <si>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</si>
  <si>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</si>
  <si>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</si>
  <si>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</si>
  <si>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</si>
  <si>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</si>
  <si>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</si>
  <si>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</si>
  <si>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</si>
  <si>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</si>
  <si>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</si>
  <si>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</si>
  <si>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</si>
  <si>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</si>
  <si>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</si>
  <si>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</si>
  <si>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</si>
  <si>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</si>
  <si>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</si>
  <si>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</si>
  <si>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</si>
  <si>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</si>
  <si>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</si>
  <si>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</si>
  <si>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</si>
  <si>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</si>
  <si>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</si>
  <si>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</si>
  <si>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</si>
  <si>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</si>
  <si>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</si>
  <si>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</si>
  <si>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</si>
  <si>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</si>
  <si>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</si>
  <si>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</si>
  <si>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</si>
  <si>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</si>
  <si>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</si>
  <si>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</si>
  <si>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</si>
  <si>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</si>
  <si>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</si>
  <si>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</si>
  <si>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</si>
  <si>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</si>
  <si>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</si>
  <si>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</si>
  <si>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</si>
  <si>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</si>
  <si>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</si>
  <si>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</si>
  <si>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</si>
  <si>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</si>
  <si>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</si>
  <si>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</si>
  <si>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</si>
  <si>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</si>
  <si>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</si>
  <si>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</si>
  <si>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</si>
  <si>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</si>
  <si>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</si>
  <si>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</si>
  <si>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</si>
  <si>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</si>
  <si>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</si>
  <si>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</si>
  <si>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</si>
  <si>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</si>
  <si>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</si>
  <si>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</si>
  <si>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</si>
  <si>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</si>
  <si>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</si>
  <si>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</si>
  <si>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</si>
  <si>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</si>
  <si>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</si>
  <si>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</si>
  <si>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</si>
  <si>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</si>
  <si>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</si>
  <si>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</si>
  <si>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</si>
  <si>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</si>
  <si>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</si>
  <si>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</si>
  <si>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</si>
  <si>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</si>
  <si>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</si>
  <si>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</si>
  <si>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</si>
  <si>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</si>
  <si>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</si>
  <si>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</si>
  <si>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</si>
  <si>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</si>
  <si>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</si>
  <si>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</si>
  <si>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</si>
  <si>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</si>
  <si>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</si>
  <si>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</si>
  <si>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</si>
  <si>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</si>
  <si>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</si>
  <si>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</si>
  <si>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</si>
  <si>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</si>
  <si>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</si>
  <si>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</si>
  <si>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</si>
  <si>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</si>
  <si>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</si>
  <si>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</si>
  <si>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</si>
  <si>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</si>
  <si>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</si>
  <si>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</si>
  <si>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</si>
  <si>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</si>
  <si>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</si>
  <si>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</si>
  <si>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</si>
  <si>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</si>
  <si>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</si>
  <si>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</si>
  <si>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</si>
  <si>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</si>
  <si>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</si>
  <si>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</si>
  <si>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</si>
  <si>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</si>
  <si>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</si>
  <si>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</si>
  <si>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</si>
  <si>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</si>
  <si>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令和6   年  6 月  30 日</t>
    <phoneticPr fontId="3"/>
  </si>
  <si>
    <t>東京都新宿区西新宿3-18-20</t>
    <rPh sb="0" eb="3">
      <t>トウキョウト</t>
    </rPh>
    <rPh sb="3" eb="6">
      <t>シンジュクク</t>
    </rPh>
    <rPh sb="6" eb="7">
      <t>ニシ</t>
    </rPh>
    <rPh sb="7" eb="9">
      <t>シンジュク</t>
    </rPh>
    <phoneticPr fontId="3"/>
  </si>
  <si>
    <t>代表取締役　野村裕之</t>
    <rPh sb="0" eb="2">
      <t>ダイヒョウ</t>
    </rPh>
    <rPh sb="2" eb="5">
      <t>トリシマリヤク</t>
    </rPh>
    <rPh sb="6" eb="8">
      <t>ノムラ</t>
    </rPh>
    <rPh sb="8" eb="10">
      <t>ヒロユキ</t>
    </rPh>
    <phoneticPr fontId="3"/>
  </si>
  <si>
    <t>03-3377-9331</t>
    <phoneticPr fontId="3"/>
  </si>
  <si>
    <t>980名</t>
    <rPh sb="3" eb="4">
      <t>メイ</t>
    </rPh>
    <phoneticPr fontId="3"/>
  </si>
  <si>
    <t>株式会社ラックランド　本社</t>
    <rPh sb="0" eb="2">
      <t>カブシキ</t>
    </rPh>
    <rPh sb="2" eb="4">
      <t>カイシャ</t>
    </rPh>
    <rPh sb="11" eb="13">
      <t>ホンシャ</t>
    </rPh>
    <phoneticPr fontId="3"/>
  </si>
  <si>
    <t>東京都新宿区西新宿3-18-20</t>
    <phoneticPr fontId="3"/>
  </si>
  <si>
    <t>新規</t>
    <rPh sb="0" eb="2">
      <t>シンキ</t>
    </rPh>
    <phoneticPr fontId="3"/>
  </si>
  <si>
    <t>070-3613-4766</t>
    <phoneticPr fontId="3"/>
  </si>
  <si>
    <t>総合工事業</t>
    <rPh sb="0" eb="2">
      <t>ソウゴウ</t>
    </rPh>
    <rPh sb="2" eb="5">
      <t>コウジギョウ</t>
    </rPh>
    <phoneticPr fontId="3"/>
  </si>
  <si>
    <t>代表取締役
　　｜
安全品質推進部（全国産廃の取りまとめ／実績集計・委託契約、マニフェスト発行、行政報告）
　　｜
部門長
　　｜
現場担当者
　　</t>
    <rPh sb="0" eb="2">
      <t>ダイヒョウ</t>
    </rPh>
    <rPh sb="2" eb="5">
      <t>トリシマリヤク</t>
    </rPh>
    <rPh sb="10" eb="12">
      <t>アンゼン</t>
    </rPh>
    <rPh sb="12" eb="14">
      <t>ヒンシツ</t>
    </rPh>
    <rPh sb="14" eb="16">
      <t>スイシン</t>
    </rPh>
    <rPh sb="16" eb="17">
      <t>ブ</t>
    </rPh>
    <rPh sb="18" eb="20">
      <t>ゼンコク</t>
    </rPh>
    <rPh sb="20" eb="22">
      <t>サンパイ</t>
    </rPh>
    <rPh sb="23" eb="24">
      <t>ト</t>
    </rPh>
    <rPh sb="29" eb="31">
      <t>ジッセキ</t>
    </rPh>
    <rPh sb="31" eb="33">
      <t>シュウケイ</t>
    </rPh>
    <rPh sb="34" eb="36">
      <t>イタク</t>
    </rPh>
    <rPh sb="36" eb="38">
      <t>ケイヤク</t>
    </rPh>
    <rPh sb="45" eb="47">
      <t>ハッコウ</t>
    </rPh>
    <rPh sb="48" eb="50">
      <t>ギョウセイ</t>
    </rPh>
    <rPh sb="50" eb="52">
      <t>ホウコク</t>
    </rPh>
    <rPh sb="58" eb="61">
      <t>ブモンチョウ</t>
    </rPh>
    <rPh sb="66" eb="68">
      <t>ゲンバ</t>
    </rPh>
    <rPh sb="68" eb="71">
      <t>タントウシャ</t>
    </rPh>
    <phoneticPr fontId="3"/>
  </si>
  <si>
    <t>１、現場での排出時の分別・分断の徹底
２、改装工事の際、発注者に対する解体範囲の縮小提案
３、産廃諸規制に関する社内勉強会の開催
４、電子マニフェスト、（産廃委託）電子契約の更なる推進・拡大</t>
    <rPh sb="2" eb="4">
      <t>ゲンバ</t>
    </rPh>
    <rPh sb="6" eb="8">
      <t>ハイシュツ</t>
    </rPh>
    <rPh sb="8" eb="9">
      <t>ジ</t>
    </rPh>
    <rPh sb="10" eb="12">
      <t>ブンベツ</t>
    </rPh>
    <rPh sb="13" eb="15">
      <t>ブンダン</t>
    </rPh>
    <rPh sb="16" eb="18">
      <t>テッテイ</t>
    </rPh>
    <rPh sb="21" eb="23">
      <t>カイソウ</t>
    </rPh>
    <rPh sb="23" eb="25">
      <t>コウジ</t>
    </rPh>
    <rPh sb="26" eb="27">
      <t>サイ</t>
    </rPh>
    <rPh sb="28" eb="31">
      <t>ハッチュウシャ</t>
    </rPh>
    <rPh sb="32" eb="33">
      <t>タイ</t>
    </rPh>
    <rPh sb="35" eb="37">
      <t>カイタイ</t>
    </rPh>
    <rPh sb="37" eb="39">
      <t>ハンイ</t>
    </rPh>
    <rPh sb="40" eb="42">
      <t>シュクショウ</t>
    </rPh>
    <rPh sb="42" eb="44">
      <t>テイアン</t>
    </rPh>
    <rPh sb="47" eb="49">
      <t>サンパイ</t>
    </rPh>
    <rPh sb="49" eb="50">
      <t>ショ</t>
    </rPh>
    <rPh sb="50" eb="52">
      <t>キセイ</t>
    </rPh>
    <rPh sb="53" eb="54">
      <t>カン</t>
    </rPh>
    <rPh sb="56" eb="58">
      <t>シャナイ</t>
    </rPh>
    <rPh sb="58" eb="61">
      <t>ベンキョウカイ</t>
    </rPh>
    <rPh sb="62" eb="64">
      <t>カイサイ</t>
    </rPh>
    <rPh sb="67" eb="69">
      <t>デンシ</t>
    </rPh>
    <rPh sb="77" eb="79">
      <t>サンパイ</t>
    </rPh>
    <rPh sb="79" eb="81">
      <t>イタク</t>
    </rPh>
    <rPh sb="82" eb="84">
      <t>デンシ</t>
    </rPh>
    <rPh sb="84" eb="86">
      <t>ケイヤク</t>
    </rPh>
    <rPh sb="87" eb="88">
      <t>サラ</t>
    </rPh>
    <rPh sb="90" eb="92">
      <t>スイシン</t>
    </rPh>
    <rPh sb="93" eb="95">
      <t>カクダイ</t>
    </rPh>
    <phoneticPr fontId="3"/>
  </si>
  <si>
    <t>１、電子マニフェスト、（産廃委託）電子契約適用の更なる推進・拡大
２、最終処分先の追跡によるリサイクリ率の見える化
３、処分先におけるリサイクル方式の把握と排出時からリサイクル内容を意識した分別の推進
４、優良認定処理業者への処理委託の拡大、</t>
    <rPh sb="2" eb="4">
      <t>デンシ</t>
    </rPh>
    <rPh sb="12" eb="14">
      <t>サンパイ</t>
    </rPh>
    <rPh sb="14" eb="16">
      <t>イタク</t>
    </rPh>
    <rPh sb="17" eb="19">
      <t>デンシ</t>
    </rPh>
    <rPh sb="19" eb="21">
      <t>ケイヤク</t>
    </rPh>
    <rPh sb="21" eb="23">
      <t>テキヨウ</t>
    </rPh>
    <rPh sb="24" eb="25">
      <t>サラ</t>
    </rPh>
    <rPh sb="27" eb="29">
      <t>スイシン</t>
    </rPh>
    <rPh sb="30" eb="32">
      <t>カクダイ</t>
    </rPh>
    <rPh sb="35" eb="37">
      <t>サイシュウ</t>
    </rPh>
    <rPh sb="37" eb="39">
      <t>ショブン</t>
    </rPh>
    <rPh sb="39" eb="40">
      <t>サキ</t>
    </rPh>
    <rPh sb="41" eb="43">
      <t>ツイセキ</t>
    </rPh>
    <rPh sb="51" eb="52">
      <t>リツ</t>
    </rPh>
    <rPh sb="53" eb="54">
      <t>ミ</t>
    </rPh>
    <rPh sb="56" eb="57">
      <t>カ</t>
    </rPh>
    <rPh sb="60" eb="62">
      <t>ショブン</t>
    </rPh>
    <rPh sb="62" eb="63">
      <t>サキ</t>
    </rPh>
    <rPh sb="72" eb="74">
      <t>ホウシキ</t>
    </rPh>
    <rPh sb="75" eb="77">
      <t>ハアク</t>
    </rPh>
    <rPh sb="78" eb="80">
      <t>ハイシュツ</t>
    </rPh>
    <rPh sb="80" eb="81">
      <t>ジ</t>
    </rPh>
    <rPh sb="88" eb="90">
      <t>ナイヨウ</t>
    </rPh>
    <rPh sb="91" eb="93">
      <t>イシキ</t>
    </rPh>
    <rPh sb="95" eb="97">
      <t>ブンベツ</t>
    </rPh>
    <rPh sb="98" eb="100">
      <t>スイシン</t>
    </rPh>
    <rPh sb="103" eb="105">
      <t>ユウリョウ</t>
    </rPh>
    <rPh sb="105" eb="107">
      <t>ニンテイ</t>
    </rPh>
    <rPh sb="107" eb="109">
      <t>ショリ</t>
    </rPh>
    <rPh sb="109" eb="111">
      <t>ギョウシャ</t>
    </rPh>
    <rPh sb="113" eb="115">
      <t>ショリ</t>
    </rPh>
    <rPh sb="115" eb="117">
      <t>イタク</t>
    </rPh>
    <rPh sb="118" eb="120">
      <t>カクダイ</t>
    </rPh>
    <phoneticPr fontId="3"/>
  </si>
  <si>
    <t>１、解体工事時、排出時に個別容器、台車にて分別搬出
２、現場監督の現場巡回による分別指導</t>
    <rPh sb="2" eb="4">
      <t>カイタイ</t>
    </rPh>
    <rPh sb="4" eb="6">
      <t>コウジ</t>
    </rPh>
    <rPh sb="6" eb="7">
      <t>ジ</t>
    </rPh>
    <rPh sb="8" eb="10">
      <t>ハイシュツ</t>
    </rPh>
    <rPh sb="10" eb="11">
      <t>ジ</t>
    </rPh>
    <rPh sb="12" eb="14">
      <t>コベツ</t>
    </rPh>
    <rPh sb="14" eb="16">
      <t>ヨウキ</t>
    </rPh>
    <rPh sb="17" eb="19">
      <t>ダイシャ</t>
    </rPh>
    <rPh sb="21" eb="23">
      <t>ブンベツ</t>
    </rPh>
    <rPh sb="23" eb="25">
      <t>ハンシュツ</t>
    </rPh>
    <rPh sb="28" eb="30">
      <t>ゲンバ</t>
    </rPh>
    <rPh sb="30" eb="32">
      <t>カントク</t>
    </rPh>
    <rPh sb="33" eb="35">
      <t>ゲンバ</t>
    </rPh>
    <rPh sb="35" eb="37">
      <t>ジュンカイ</t>
    </rPh>
    <rPh sb="40" eb="42">
      <t>ブンベツ</t>
    </rPh>
    <rPh sb="42" eb="44">
      <t>シドウ</t>
    </rPh>
    <phoneticPr fontId="3"/>
  </si>
  <si>
    <t>１、混合廃棄物、廃プラなどにおける細分別の実施</t>
    <rPh sb="2" eb="4">
      <t>コンゴウ</t>
    </rPh>
    <rPh sb="4" eb="7">
      <t>ハイキブツ</t>
    </rPh>
    <rPh sb="8" eb="9">
      <t>ハイ</t>
    </rPh>
    <rPh sb="17" eb="18">
      <t>コマ</t>
    </rPh>
    <rPh sb="18" eb="20">
      <t>ブンベツ</t>
    </rPh>
    <rPh sb="21" eb="23">
      <t>ジッシ</t>
    </rPh>
    <phoneticPr fontId="3"/>
  </si>
  <si>
    <t xml:space="preserve">
１、改装工事の際、発注者に対する解体範囲の縮小提案
２、電子マニフェスト、（産廃委託）電子契約の更なる推進・拡大</t>
    <rPh sb="3" eb="5">
      <t>カイソウ</t>
    </rPh>
    <rPh sb="5" eb="7">
      <t>コウジ</t>
    </rPh>
    <rPh sb="8" eb="9">
      <t>サイ</t>
    </rPh>
    <rPh sb="10" eb="13">
      <t>ハッチュウシャ</t>
    </rPh>
    <rPh sb="14" eb="15">
      <t>タイ</t>
    </rPh>
    <rPh sb="17" eb="19">
      <t>カイタイ</t>
    </rPh>
    <rPh sb="19" eb="21">
      <t>ハンイ</t>
    </rPh>
    <rPh sb="22" eb="24">
      <t>シュクショウ</t>
    </rPh>
    <rPh sb="24" eb="26">
      <t>テイアン</t>
    </rPh>
    <rPh sb="29" eb="31">
      <t>デンシ</t>
    </rPh>
    <rPh sb="39" eb="41">
      <t>サンパイ</t>
    </rPh>
    <rPh sb="41" eb="43">
      <t>イタク</t>
    </rPh>
    <rPh sb="44" eb="46">
      <t>デンシ</t>
    </rPh>
    <rPh sb="46" eb="48">
      <t>ケイヤク</t>
    </rPh>
    <rPh sb="49" eb="50">
      <t>サラ</t>
    </rPh>
    <rPh sb="52" eb="54">
      <t>スイシン</t>
    </rPh>
    <rPh sb="55" eb="57">
      <t>カクダイ</t>
    </rPh>
    <phoneticPr fontId="3"/>
  </si>
  <si>
    <t>１、電子マニフェスト１００％適用への推進、（産廃委託）電子契約適用の更なる推進・拡大継続
２、最終処分先の追跡によるリサイクリ率の見える化
３、処分先におけるリサイクル方式の把握と排出時からリサイクル内容を意識した分別の推進
４、優良認定処理業者への処理委託の拡大、</t>
    <rPh sb="2" eb="4">
      <t>デンシ</t>
    </rPh>
    <rPh sb="14" eb="16">
      <t>テキヨウ</t>
    </rPh>
    <rPh sb="18" eb="20">
      <t>スイシン</t>
    </rPh>
    <rPh sb="22" eb="24">
      <t>サンパイ</t>
    </rPh>
    <rPh sb="24" eb="26">
      <t>イタク</t>
    </rPh>
    <rPh sb="27" eb="29">
      <t>デンシ</t>
    </rPh>
    <rPh sb="29" eb="31">
      <t>ケイヤク</t>
    </rPh>
    <rPh sb="31" eb="33">
      <t>テキヨウ</t>
    </rPh>
    <rPh sb="34" eb="35">
      <t>サラ</t>
    </rPh>
    <rPh sb="37" eb="39">
      <t>スイシン</t>
    </rPh>
    <rPh sb="40" eb="42">
      <t>カクダイ</t>
    </rPh>
    <rPh sb="42" eb="44">
      <t>ケイゾク</t>
    </rPh>
    <rPh sb="47" eb="49">
      <t>サイシュウ</t>
    </rPh>
    <rPh sb="49" eb="51">
      <t>ショブン</t>
    </rPh>
    <rPh sb="51" eb="52">
      <t>サキ</t>
    </rPh>
    <rPh sb="53" eb="55">
      <t>ツイセキ</t>
    </rPh>
    <rPh sb="63" eb="64">
      <t>リツ</t>
    </rPh>
    <rPh sb="65" eb="66">
      <t>ミ</t>
    </rPh>
    <rPh sb="68" eb="69">
      <t>カ</t>
    </rPh>
    <rPh sb="72" eb="74">
      <t>ショブン</t>
    </rPh>
    <rPh sb="74" eb="75">
      <t>サキ</t>
    </rPh>
    <rPh sb="84" eb="86">
      <t>ホウシキ</t>
    </rPh>
    <rPh sb="87" eb="89">
      <t>ハアク</t>
    </rPh>
    <rPh sb="90" eb="92">
      <t>ハイシュツ</t>
    </rPh>
    <rPh sb="92" eb="93">
      <t>ジ</t>
    </rPh>
    <rPh sb="100" eb="102">
      <t>ナイヨウ</t>
    </rPh>
    <rPh sb="103" eb="105">
      <t>イシキ</t>
    </rPh>
    <rPh sb="107" eb="109">
      <t>ブンベツ</t>
    </rPh>
    <rPh sb="110" eb="112">
      <t>スイシン</t>
    </rPh>
    <rPh sb="115" eb="117">
      <t>ユウリョウ</t>
    </rPh>
    <rPh sb="117" eb="119">
      <t>ニンテイ</t>
    </rPh>
    <rPh sb="119" eb="121">
      <t>ショリ</t>
    </rPh>
    <rPh sb="121" eb="123">
      <t>ギョウシャ</t>
    </rPh>
    <rPh sb="125" eb="127">
      <t>ショリ</t>
    </rPh>
    <rPh sb="127" eb="129">
      <t>イタク</t>
    </rPh>
    <rPh sb="130" eb="132">
      <t>カクダイ</t>
    </rPh>
    <phoneticPr fontId="3"/>
  </si>
  <si>
    <t>汚泥→脱水→再資源化
廃プラ類→破砕・圧縮→燃料化・再資源化
繊維くず→圧縮→再資源化
木くず→破砕・圧縮→燃料化・再資源化
紙くず→破砕・圧縮→燃料化・再資源化
金属くず→選別・破砕→再資源化
ガラ・コン・陶磁器→破砕→再資源化
がれき類→破砕→再資源化
混合廃棄物→破砕・選別→再資源化・埋立</t>
    <rPh sb="135" eb="137">
      <t>ハサイ</t>
    </rPh>
    <rPh sb="138" eb="140">
      <t>センベツ</t>
    </rPh>
    <rPh sb="141" eb="145">
      <t>サイシゲンカ</t>
    </rPh>
    <rPh sb="146" eb="147">
      <t>ウ</t>
    </rPh>
    <rPh sb="147" eb="148">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</si>
</sst>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598543" y="2187437"/>
          <a:ext cx="424898" cy="629478"/>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5643" y="2213882"/>
          <a:ext cx="427264" cy="640897"/>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4755" y="2197169"/>
          <a:ext cx="426969" cy="641074"/>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5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5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95" zoomScaleNormal="115" zoomScaleSheetLayoutView="95" workbookViewId="0">
      <selection activeCell="F50" sqref="F50:M51"/>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445</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41</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446</v>
      </c>
      <c r="M40" s="587"/>
      <c r="N40" s="587"/>
      <c r="O40" s="587"/>
      <c r="P40" s="587"/>
      <c r="Q40" s="587"/>
      <c r="R40" s="587"/>
      <c r="S40" s="587"/>
      <c r="T40" s="587"/>
      <c r="U40" s="588"/>
      <c r="W40" s="21"/>
      <c r="X40" s="21"/>
    </row>
    <row r="41" spans="1:25" ht="26.25" customHeight="1" x14ac:dyDescent="0.15">
      <c r="C41" s="86"/>
      <c r="I41" s="25"/>
      <c r="J41" s="25" t="s">
        <v>7</v>
      </c>
      <c r="K41" s="25"/>
      <c r="L41" s="587" t="s">
        <v>447</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448</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450</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t="s">
        <v>452</v>
      </c>
      <c r="Q49" s="567"/>
      <c r="R49" s="567"/>
      <c r="S49" s="567"/>
      <c r="T49" s="567"/>
      <c r="U49" s="568"/>
    </row>
    <row r="50" spans="3:23" ht="26.25" customHeight="1" x14ac:dyDescent="0.15">
      <c r="C50" s="538" t="s">
        <v>11</v>
      </c>
      <c r="D50" s="539"/>
      <c r="E50" s="540"/>
      <c r="F50" s="549" t="s">
        <v>451</v>
      </c>
      <c r="G50" s="550"/>
      <c r="H50" s="550"/>
      <c r="I50" s="550"/>
      <c r="J50" s="550"/>
      <c r="K50" s="550"/>
      <c r="L50" s="550"/>
      <c r="M50" s="550"/>
      <c r="N50" s="341" t="s">
        <v>172</v>
      </c>
      <c r="O50" s="449"/>
      <c r="P50" s="450"/>
      <c r="Q50" s="553" t="s">
        <v>453</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454</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1086</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449</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462</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455</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9</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1090.5999999999999</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t="s">
        <v>460</v>
      </c>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7</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931.5</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t="s">
        <v>461</v>
      </c>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t="s">
        <v>458</v>
      </c>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t="s">
        <v>459</v>
      </c>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1090.5999999999999</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f>+別紙!AA15</f>
        <v>580.70000000000005</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1090.5999999999999</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t="s">
        <v>456</v>
      </c>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931.5</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641.5</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931.5</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t="s">
        <v>457</v>
      </c>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9" workbookViewId="0">
      <selection activeCell="D34" sqref="D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0.5</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0.5</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0.5</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6"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B22" zoomScale="115" zoomScaleNormal="115" workbookViewId="0">
      <selection activeCell="F30" sqref="F30:G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354.8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300</v>
      </c>
      <c r="P27" s="718"/>
      <c r="Q27" s="718"/>
      <c r="R27" s="718"/>
      <c r="S27" s="49" t="s">
        <v>38</v>
      </c>
      <c r="T27" s="70"/>
      <c r="U27" s="70"/>
      <c r="X27" s="68" t="s">
        <v>39</v>
      </c>
      <c r="Y27" s="71"/>
      <c r="AG27" s="58"/>
      <c r="AH27" s="58"/>
      <c r="AI27" s="58"/>
      <c r="AJ27" s="58"/>
      <c r="AK27" s="668">
        <f>+AG18+O27</f>
        <v>300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354.8</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23.2</v>
      </c>
      <c r="G30" s="674"/>
      <c r="H30" s="214" t="s">
        <v>198</v>
      </c>
      <c r="L30" s="682"/>
      <c r="O30" s="61"/>
      <c r="Q30" s="684">
        <f>+ROUND(Z28,1)+ROUND(Z29,1)+ROUND(Z30,1)</f>
        <v>300</v>
      </c>
      <c r="R30" s="718"/>
      <c r="S30" s="718"/>
      <c r="T30" s="718"/>
      <c r="U30" s="49" t="s">
        <v>16</v>
      </c>
      <c r="X30" s="726" t="s">
        <v>186</v>
      </c>
      <c r="Y30" s="727"/>
      <c r="Z30" s="670"/>
      <c r="AA30" s="671"/>
      <c r="AB30" s="671"/>
      <c r="AC30" s="671"/>
      <c r="AD30" s="671"/>
      <c r="AE30" s="49" t="s">
        <v>13</v>
      </c>
      <c r="AK30" s="655">
        <v>100</v>
      </c>
      <c r="AL30" s="656"/>
      <c r="AM30" s="656"/>
      <c r="AN30" s="656"/>
      <c r="AO30" s="57" t="s">
        <v>13</v>
      </c>
      <c r="AR30" s="667"/>
      <c r="AS30" s="664"/>
      <c r="AT30" s="664"/>
      <c r="AU30" s="665"/>
    </row>
    <row r="31" spans="2:48" ht="27" customHeight="1" thickTop="1" thickBot="1" x14ac:dyDescent="0.2">
      <c r="B31" s="690" t="s">
        <v>375</v>
      </c>
      <c r="C31" s="679"/>
      <c r="D31" s="679"/>
      <c r="E31" s="680"/>
      <c r="F31" s="673">
        <v>354.8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3" zoomScale="175" zoomScaleNormal="175"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110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123.8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110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110</v>
      </c>
      <c r="P27" s="718"/>
      <c r="Q27" s="718"/>
      <c r="R27" s="718"/>
      <c r="S27" s="49" t="s">
        <v>38</v>
      </c>
      <c r="T27" s="70"/>
      <c r="U27" s="70"/>
      <c r="X27" s="68" t="s">
        <v>39</v>
      </c>
      <c r="Y27" s="71"/>
      <c r="AG27" s="58"/>
      <c r="AH27" s="58"/>
      <c r="AI27" s="58"/>
      <c r="AJ27" s="58"/>
      <c r="AK27" s="668">
        <f>+AG18+O27</f>
        <v>110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110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123.8</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114.8</v>
      </c>
      <c r="G30" s="674"/>
      <c r="H30" s="214" t="s">
        <v>198</v>
      </c>
      <c r="L30" s="682"/>
      <c r="O30" s="61"/>
      <c r="Q30" s="684">
        <f>+ROUND(Z28,1)+ROUND(Z29,1)+ROUND(Z30,1)</f>
        <v>110</v>
      </c>
      <c r="R30" s="718"/>
      <c r="S30" s="718"/>
      <c r="T30" s="718"/>
      <c r="U30" s="49" t="s">
        <v>16</v>
      </c>
      <c r="X30" s="726" t="s">
        <v>186</v>
      </c>
      <c r="Y30" s="727"/>
      <c r="Z30" s="670"/>
      <c r="AA30" s="671"/>
      <c r="AB30" s="671"/>
      <c r="AC30" s="671"/>
      <c r="AD30" s="671"/>
      <c r="AE30" s="49" t="s">
        <v>13</v>
      </c>
      <c r="AK30" s="655">
        <v>110</v>
      </c>
      <c r="AL30" s="656"/>
      <c r="AM30" s="656"/>
      <c r="AN30" s="656"/>
      <c r="AO30" s="57" t="s">
        <v>13</v>
      </c>
      <c r="AR30" s="667"/>
      <c r="AS30" s="664"/>
      <c r="AT30" s="664"/>
      <c r="AU30" s="665"/>
    </row>
    <row r="31" spans="2:48" ht="27" customHeight="1" thickTop="1" thickBot="1" x14ac:dyDescent="0.2">
      <c r="B31" s="690" t="s">
        <v>375</v>
      </c>
      <c r="C31" s="679"/>
      <c r="D31" s="679"/>
      <c r="E31" s="680"/>
      <c r="F31" s="673">
        <v>123.8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9" zoomScale="184" zoomScaleNormal="184" workbookViewId="0">
      <selection activeCell="I31" sqref="I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250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303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250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250</v>
      </c>
      <c r="P27" s="718"/>
      <c r="Q27" s="718"/>
      <c r="R27" s="718"/>
      <c r="S27" s="49" t="s">
        <v>38</v>
      </c>
      <c r="T27" s="70"/>
      <c r="U27" s="70"/>
      <c r="X27" s="68" t="s">
        <v>39</v>
      </c>
      <c r="Y27" s="71"/>
      <c r="AG27" s="58"/>
      <c r="AH27" s="58"/>
      <c r="AI27" s="58"/>
      <c r="AJ27" s="58"/>
      <c r="AK27" s="668">
        <f>+AG18+O27</f>
        <v>250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250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303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171.6</v>
      </c>
      <c r="G30" s="674"/>
      <c r="H30" s="214" t="s">
        <v>198</v>
      </c>
      <c r="L30" s="682"/>
      <c r="O30" s="61"/>
      <c r="Q30" s="684">
        <f>+ROUND(Z28,1)+ROUND(Z29,1)+ROUND(Z30,1)</f>
        <v>250</v>
      </c>
      <c r="R30" s="718"/>
      <c r="S30" s="718"/>
      <c r="T30" s="718"/>
      <c r="U30" s="49" t="s">
        <v>16</v>
      </c>
      <c r="X30" s="726" t="s">
        <v>186</v>
      </c>
      <c r="Y30" s="727"/>
      <c r="Z30" s="670"/>
      <c r="AA30" s="671"/>
      <c r="AB30" s="671"/>
      <c r="AC30" s="671"/>
      <c r="AD30" s="671"/>
      <c r="AE30" s="49" t="s">
        <v>13</v>
      </c>
      <c r="AK30" s="655">
        <v>180</v>
      </c>
      <c r="AL30" s="656"/>
      <c r="AM30" s="656"/>
      <c r="AN30" s="656"/>
      <c r="AO30" s="57" t="s">
        <v>13</v>
      </c>
      <c r="AR30" s="667"/>
      <c r="AS30" s="664"/>
      <c r="AT30" s="664"/>
      <c r="AU30" s="665"/>
    </row>
    <row r="31" spans="2:48" ht="27" customHeight="1" thickTop="1" thickBot="1" x14ac:dyDescent="0.2">
      <c r="B31" s="690" t="s">
        <v>375</v>
      </c>
      <c r="C31" s="679"/>
      <c r="D31" s="679"/>
      <c r="E31" s="680"/>
      <c r="F31" s="673">
        <v>303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株式会社ラックランド　本社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topLeftCell="A14"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21"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170.3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150</v>
      </c>
      <c r="P27" s="718"/>
      <c r="Q27" s="718"/>
      <c r="R27" s="718"/>
      <c r="S27" s="49" t="s">
        <v>38</v>
      </c>
      <c r="T27" s="70"/>
      <c r="U27" s="70"/>
      <c r="X27" s="68" t="s">
        <v>39</v>
      </c>
      <c r="Y27" s="71"/>
      <c r="AG27" s="58"/>
      <c r="AH27" s="58"/>
      <c r="AI27" s="58"/>
      <c r="AJ27" s="58"/>
      <c r="AK27" s="668">
        <f>+AG18+O27</f>
        <v>150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170.3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151.80000000000001</v>
      </c>
      <c r="G30" s="674"/>
      <c r="H30" s="214" t="s">
        <v>198</v>
      </c>
      <c r="L30" s="682"/>
      <c r="O30" s="61"/>
      <c r="Q30" s="684">
        <f>+ROUND(Z28,1)+ROUND(Z29,1)+ROUND(Z30,1)</f>
        <v>150</v>
      </c>
      <c r="R30" s="718"/>
      <c r="S30" s="718"/>
      <c r="T30" s="718"/>
      <c r="U30" s="49" t="s">
        <v>16</v>
      </c>
      <c r="X30" s="726" t="s">
        <v>186</v>
      </c>
      <c r="Y30" s="727"/>
      <c r="Z30" s="670"/>
      <c r="AA30" s="671"/>
      <c r="AB30" s="671"/>
      <c r="AC30" s="671"/>
      <c r="AD30" s="671"/>
      <c r="AE30" s="49" t="s">
        <v>13</v>
      </c>
      <c r="AK30" s="655">
        <v>140</v>
      </c>
      <c r="AL30" s="656"/>
      <c r="AM30" s="656"/>
      <c r="AN30" s="656"/>
      <c r="AO30" s="57" t="s">
        <v>13</v>
      </c>
      <c r="AR30" s="667"/>
      <c r="AS30" s="664"/>
      <c r="AT30" s="664"/>
      <c r="AU30" s="665"/>
    </row>
    <row r="31" spans="2:48" ht="27" customHeight="1" thickTop="1" thickBot="1" x14ac:dyDescent="0.2">
      <c r="B31" s="690" t="s">
        <v>375</v>
      </c>
      <c r="C31" s="679"/>
      <c r="D31" s="679"/>
      <c r="E31" s="680"/>
      <c r="F31" s="673">
        <v>170.3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9" zoomScale="80" zoomScaleNormal="80" workbookViewId="0">
      <selection activeCell="F39" sqref="F39"/>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株式会社ラックランド　本社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1.7</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24.6</v>
      </c>
      <c r="M9" s="377">
        <f>IF(OR(ｷ.紙くず!F24&gt;0,ｷ.紙くず!F24&lt;0),ｷ.紙くず!F24,IF(M$19&gt;0,"0",0))</f>
        <v>1.8</v>
      </c>
      <c r="N9" s="377">
        <f>IF(OR(ｸ.木くず!F24&gt;0,ｸ.木くず!F24&lt;0),ｸ.木くず!F24,IF(N$19&gt;0,"0",0))</f>
        <v>110.1</v>
      </c>
      <c r="O9" s="377">
        <f>IF(OR(ｹ.繊維くず!F24&gt;0,ｹ.繊維くず!F24&lt;0),ｹ.繊維くず!F24,IF(O$19&gt;0,"0",0))</f>
        <v>0.5</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354.8</v>
      </c>
      <c r="T9" s="377">
        <f>IF(OR(ｾ.ｶﾞﾗｽ･ｺﾝｸﾘ･陶磁器くず!F24&gt;0,ｾ.ｶﾞﾗｽ･ｺﾝｸﾘ･陶磁器くず!F24&lt;0),ｾ.ｶﾞﾗｽ･ｺﾝｸﾘ･陶磁器くず!F24,IF(T$19&gt;0,"0",0))</f>
        <v>123.8</v>
      </c>
      <c r="U9" s="377">
        <f>IF(OR(ｿ.鉱さい!F24&gt;0,ｿ.鉱さい!F24&lt;0),ｿ.鉱さい!F24,IF(U$19&gt;0,"0",0))</f>
        <v>0</v>
      </c>
      <c r="V9" s="377">
        <f>IF(OR(ﾀ.がれき類!F24&gt;0,ﾀ.がれき類!F24&lt;0),ﾀ.がれき類!F24,IF(V$19&gt;0,"0",0))</f>
        <v>303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170.3</v>
      </c>
      <c r="AA9" s="379">
        <f>IF(SUM(G9:Z9)&gt;0,SUM(G9:Z9),IF(AA$19&gt;0,"0",0))</f>
        <v>1090.5999999999999</v>
      </c>
    </row>
    <row r="10" spans="2:27" ht="24" customHeight="1" x14ac:dyDescent="0.15">
      <c r="B10" s="172" t="s">
        <v>393</v>
      </c>
      <c r="C10" s="776" t="s">
        <v>294</v>
      </c>
      <c r="D10" s="776"/>
      <c r="E10" s="776"/>
      <c r="F10" s="777"/>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1.7</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24.6</v>
      </c>
      <c r="M14" s="383">
        <f>IF(OR(ｷ.紙くず!F29&gt;0,ｷ.紙くず!F29&lt;0),ｷ.紙くず!F29,IF(M$19&gt;0,"0",0))</f>
        <v>1.8</v>
      </c>
      <c r="N14" s="383">
        <f>IF(OR(ｸ.木くず!F29&gt;0,ｸ.木くず!F29&lt;0),ｸ.木くず!F29,IF(N$19&gt;0,"0",0))</f>
        <v>110.1</v>
      </c>
      <c r="O14" s="383">
        <f>IF(OR(ｹ.繊維くず!F29&gt;0,ｹ.繊維くず!F29&lt;0),ｹ.繊維くず!F29,IF(O$19&gt;0,"0",0))</f>
        <v>0.5</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354.8</v>
      </c>
      <c r="T14" s="383">
        <f>IF(OR(ｾ.ｶﾞﾗｽ･ｺﾝｸﾘ･陶磁器くず!F29&gt;0,ｾ.ｶﾞﾗｽ･ｺﾝｸﾘ･陶磁器くず!F29&lt;0),ｾ.ｶﾞﾗｽ･ｺﾝｸﾘ･陶磁器くず!F29,IF(T$19&gt;0,"0",0))</f>
        <v>123.8</v>
      </c>
      <c r="U14" s="383">
        <f>IF(OR(ｿ.鉱さい!F29&gt;0,ｿ.鉱さい!F29&lt;0),ｿ.鉱さい!F29,IF(U$19&gt;0,"0",0))</f>
        <v>0</v>
      </c>
      <c r="V14" s="383">
        <f>IF(OR(ﾀ.がれき類!F29&gt;0,ﾀ.がれき類!F29&lt;0),ﾀ.がれき類!F29,IF(V$19&gt;0,"0",0))</f>
        <v>303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170.3</v>
      </c>
      <c r="AA14" s="385">
        <f t="shared" si="0"/>
        <v>1090.5999999999999</v>
      </c>
    </row>
    <row r="15" spans="2:27" ht="24" customHeight="1" x14ac:dyDescent="0.15">
      <c r="B15" s="172" t="s">
        <v>228</v>
      </c>
      <c r="C15" s="778" t="s">
        <v>299</v>
      </c>
      <c r="D15" s="778"/>
      <c r="E15" s="778"/>
      <c r="F15" s="779"/>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19.3</v>
      </c>
      <c r="M15" s="383">
        <f>IF(OR(ｷ.紙くず!F30&gt;0,ｷ.紙くず!F30&lt;0),ｷ.紙くず!F30,IF(M$19&gt;0,"0",0))</f>
        <v>1.8</v>
      </c>
      <c r="N15" s="383">
        <f>IF(OR(ｸ.木くず!F30&gt;0,ｸ.木くず!F30&lt;0),ｸ.木くず!F30,IF(N$19&gt;0,"0",0))</f>
        <v>97.7</v>
      </c>
      <c r="O15" s="383">
        <f>IF(OR(ｹ.繊維くず!F30&gt;0,ｹ.繊維くず!F30&lt;0),ｹ.繊維くず!F30,IF(O$19&gt;0,"0",0))</f>
        <v>0.5</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23.2</v>
      </c>
      <c r="T15" s="383">
        <f>IF(OR(ｾ.ｶﾞﾗｽ･ｺﾝｸﾘ･陶磁器くず!F30&gt;0,ｾ.ｶﾞﾗｽ･ｺﾝｸﾘ･陶磁器くず!F30&lt;0),ｾ.ｶﾞﾗｽ･ｺﾝｸﾘ･陶磁器くず!F30,IF(T$19&gt;0,"0",0))</f>
        <v>114.8</v>
      </c>
      <c r="U15" s="383">
        <f>IF(OR(ｿ.鉱さい!F30&gt;0,ｿ.鉱さい!F30&lt;0),ｿ.鉱さい!F30,IF(U$19&gt;0,"0",0))</f>
        <v>0</v>
      </c>
      <c r="V15" s="383">
        <f>IF(OR(ﾀ.がれき類!F30&gt;0,ﾀ.がれき類!F30&lt;0),ﾀ.がれき類!F30,IF(V$19&gt;0,"0",0))</f>
        <v>171.6</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151.80000000000001</v>
      </c>
      <c r="AA15" s="385">
        <f t="shared" si="0"/>
        <v>580.70000000000005</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1.7</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24.6</v>
      </c>
      <c r="M16" s="383">
        <f>IF(OR(ｷ.紙くず!F31&gt;0,ｷ.紙くず!F31&lt;0),ｷ.紙くず!F31,IF(M$19&gt;0,"0",0))</f>
        <v>1.8</v>
      </c>
      <c r="N16" s="383">
        <f>IF(OR(ｸ.木くず!F31&gt;0,ｸ.木くず!F31&lt;0),ｸ.木くず!F31,IF(N$19&gt;0,"0",0))</f>
        <v>110.1</v>
      </c>
      <c r="O16" s="383">
        <f>IF(OR(ｹ.繊維くず!F31&gt;0,ｹ.繊維くず!F31&lt;0),ｹ.繊維くず!F31,IF(O$19&gt;0,"0",0))</f>
        <v>0.5</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354.8</v>
      </c>
      <c r="T16" s="383">
        <f>IF(OR(ｾ.ｶﾞﾗｽ･ｺﾝｸﾘ･陶磁器くず!F31&gt;0,ｾ.ｶﾞﾗｽ･ｺﾝｸﾘ･陶磁器くず!F31&lt;0),ｾ.ｶﾞﾗｽ･ｺﾝｸﾘ･陶磁器くず!F31,IF(T$19&gt;0,"0",0))</f>
        <v>123.8</v>
      </c>
      <c r="U16" s="383">
        <f>IF(OR(ｿ.鉱さい!F31&gt;0,ｿ.鉱さい!F31&lt;0),ｿ.鉱さい!F31,IF(U$19&gt;0,"0",0))</f>
        <v>0</v>
      </c>
      <c r="V16" s="383">
        <f>IF(OR(ﾀ.がれき類!F31&gt;0,ﾀ.がれき類!F31&lt;0),ﾀ.がれき類!F31,IF(V$19&gt;0,"0",0))</f>
        <v>303</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170.3</v>
      </c>
      <c r="AA16" s="385">
        <f t="shared" si="0"/>
        <v>1090.5999999999999</v>
      </c>
    </row>
    <row r="17" spans="2:27" ht="24" customHeight="1" x14ac:dyDescent="0.15">
      <c r="B17" s="172"/>
      <c r="C17" s="778" t="s">
        <v>408</v>
      </c>
      <c r="D17" s="778"/>
      <c r="E17" s="778"/>
      <c r="F17" s="779"/>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0</v>
      </c>
      <c r="I19" s="389">
        <f t="shared" si="1"/>
        <v>0</v>
      </c>
      <c r="J19" s="389">
        <f t="shared" si="1"/>
        <v>0</v>
      </c>
      <c r="K19" s="389">
        <f t="shared" si="1"/>
        <v>0</v>
      </c>
      <c r="L19" s="389">
        <f t="shared" si="1"/>
        <v>20</v>
      </c>
      <c r="M19" s="389">
        <f t="shared" si="1"/>
        <v>1.5</v>
      </c>
      <c r="N19" s="389">
        <f t="shared" si="1"/>
        <v>100</v>
      </c>
      <c r="O19" s="389">
        <f t="shared" si="1"/>
        <v>0</v>
      </c>
      <c r="P19" s="389">
        <f t="shared" si="1"/>
        <v>0</v>
      </c>
      <c r="Q19" s="389">
        <f t="shared" si="1"/>
        <v>0</v>
      </c>
      <c r="R19" s="389">
        <f t="shared" si="1"/>
        <v>0</v>
      </c>
      <c r="S19" s="389">
        <f t="shared" si="1"/>
        <v>300</v>
      </c>
      <c r="T19" s="389">
        <f t="shared" si="1"/>
        <v>110</v>
      </c>
      <c r="U19" s="389">
        <f t="shared" si="1"/>
        <v>0</v>
      </c>
      <c r="V19" s="389">
        <f t="shared" si="1"/>
        <v>250</v>
      </c>
      <c r="W19" s="389">
        <f t="shared" si="1"/>
        <v>0</v>
      </c>
      <c r="X19" s="389">
        <f t="shared" si="1"/>
        <v>0</v>
      </c>
      <c r="Y19" s="389">
        <f t="shared" si="1"/>
        <v>0</v>
      </c>
      <c r="Z19" s="390">
        <f t="shared" si="1"/>
        <v>150</v>
      </c>
      <c r="AA19" s="391">
        <f t="shared" ref="AA19:AA25" si="2">SUM(G19:Z19)</f>
        <v>931.5</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0</v>
      </c>
      <c r="I37" s="424">
        <f t="shared" si="8"/>
        <v>0</v>
      </c>
      <c r="J37" s="424">
        <f t="shared" si="8"/>
        <v>0</v>
      </c>
      <c r="K37" s="424">
        <f t="shared" si="8"/>
        <v>0</v>
      </c>
      <c r="L37" s="424">
        <f t="shared" si="8"/>
        <v>20</v>
      </c>
      <c r="M37" s="424">
        <f t="shared" si="8"/>
        <v>1.5</v>
      </c>
      <c r="N37" s="424">
        <f t="shared" si="8"/>
        <v>100</v>
      </c>
      <c r="O37" s="424">
        <f t="shared" si="8"/>
        <v>0</v>
      </c>
      <c r="P37" s="424">
        <f t="shared" si="8"/>
        <v>0</v>
      </c>
      <c r="Q37" s="424">
        <f t="shared" si="8"/>
        <v>0</v>
      </c>
      <c r="R37" s="424">
        <f t="shared" si="8"/>
        <v>0</v>
      </c>
      <c r="S37" s="424">
        <f t="shared" si="8"/>
        <v>300</v>
      </c>
      <c r="T37" s="424">
        <f t="shared" si="8"/>
        <v>110</v>
      </c>
      <c r="U37" s="424">
        <f t="shared" si="8"/>
        <v>0</v>
      </c>
      <c r="V37" s="424">
        <f t="shared" si="8"/>
        <v>250</v>
      </c>
      <c r="W37" s="424">
        <f t="shared" si="8"/>
        <v>0</v>
      </c>
      <c r="X37" s="424">
        <f t="shared" si="8"/>
        <v>0</v>
      </c>
      <c r="Y37" s="424">
        <f t="shared" si="8"/>
        <v>0</v>
      </c>
      <c r="Z37" s="425">
        <f t="shared" si="8"/>
        <v>150</v>
      </c>
      <c r="AA37" s="426">
        <f t="shared" si="4"/>
        <v>931.5</v>
      </c>
    </row>
    <row r="38" spans="2:27" ht="24" customHeight="1" x14ac:dyDescent="0.15">
      <c r="B38" s="170"/>
      <c r="C38" s="809"/>
      <c r="D38" s="227"/>
      <c r="E38" s="225" t="s">
        <v>319</v>
      </c>
      <c r="F38" s="443"/>
      <c r="G38" s="415">
        <f t="shared" ref="G38:Z38" si="9">SUM(G39:G41)</f>
        <v>0</v>
      </c>
      <c r="H38" s="415">
        <f t="shared" si="9"/>
        <v>0</v>
      </c>
      <c r="I38" s="415">
        <f t="shared" si="9"/>
        <v>0</v>
      </c>
      <c r="J38" s="415">
        <f t="shared" si="9"/>
        <v>0</v>
      </c>
      <c r="K38" s="415">
        <f t="shared" si="9"/>
        <v>0</v>
      </c>
      <c r="L38" s="415">
        <f t="shared" si="9"/>
        <v>20</v>
      </c>
      <c r="M38" s="415">
        <f t="shared" si="9"/>
        <v>1.5</v>
      </c>
      <c r="N38" s="415">
        <f t="shared" si="9"/>
        <v>100</v>
      </c>
      <c r="O38" s="415">
        <f t="shared" si="9"/>
        <v>0</v>
      </c>
      <c r="P38" s="415">
        <f t="shared" si="9"/>
        <v>0</v>
      </c>
      <c r="Q38" s="415">
        <f t="shared" si="9"/>
        <v>0</v>
      </c>
      <c r="R38" s="415">
        <f t="shared" si="9"/>
        <v>0</v>
      </c>
      <c r="S38" s="415">
        <f t="shared" si="9"/>
        <v>300</v>
      </c>
      <c r="T38" s="415">
        <f t="shared" si="9"/>
        <v>110</v>
      </c>
      <c r="U38" s="415">
        <f t="shared" si="9"/>
        <v>0</v>
      </c>
      <c r="V38" s="415">
        <f t="shared" si="9"/>
        <v>250</v>
      </c>
      <c r="W38" s="415">
        <f t="shared" si="9"/>
        <v>0</v>
      </c>
      <c r="X38" s="415">
        <f t="shared" si="9"/>
        <v>0</v>
      </c>
      <c r="Y38" s="415">
        <f t="shared" si="9"/>
        <v>0</v>
      </c>
      <c r="Z38" s="416">
        <f t="shared" si="9"/>
        <v>150</v>
      </c>
      <c r="AA38" s="417">
        <f t="shared" si="4"/>
        <v>931.5</v>
      </c>
    </row>
    <row r="39" spans="2:27" ht="24" customHeight="1" x14ac:dyDescent="0.15">
      <c r="B39" s="170"/>
      <c r="C39" s="809"/>
      <c r="D39" s="228"/>
      <c r="E39" s="223"/>
      <c r="F39" s="221" t="s">
        <v>233</v>
      </c>
      <c r="G39" s="418">
        <f>+ｱ.燃え殻!$Z$28</f>
        <v>0</v>
      </c>
      <c r="H39" s="418">
        <f>+ｲ.汚泥!$Z$28</f>
        <v>0</v>
      </c>
      <c r="I39" s="418">
        <f>+ｳ.廃油!$Z$28</f>
        <v>0</v>
      </c>
      <c r="J39" s="418">
        <f>+ｴ.廃酸!$Z$28</f>
        <v>0</v>
      </c>
      <c r="K39" s="418">
        <f>+ｵ.廃ｱﾙｶﾘ!$Z$28</f>
        <v>0</v>
      </c>
      <c r="L39" s="418">
        <f>+ｶ.廃ﾌﾟﾗ類!$Z$28</f>
        <v>20</v>
      </c>
      <c r="M39" s="418">
        <f>+ｷ.紙くず!$Z$28</f>
        <v>1.5</v>
      </c>
      <c r="N39" s="418">
        <f>+ｸ.木くず!$Z$28</f>
        <v>100</v>
      </c>
      <c r="O39" s="418">
        <f>+ｹ.繊維くず!$Z$28</f>
        <v>0</v>
      </c>
      <c r="P39" s="418">
        <f>+ｺ.動植物性残さ!$Z$28</f>
        <v>0</v>
      </c>
      <c r="Q39" s="418">
        <f>+ｻ.動物系固形不要物!$Z$28</f>
        <v>0</v>
      </c>
      <c r="R39" s="418">
        <f>+ｼ.ｺﾞﾑくず!$Z$28</f>
        <v>0</v>
      </c>
      <c r="S39" s="418">
        <f>+ｽ.金属くず!$Z$28</f>
        <v>300</v>
      </c>
      <c r="T39" s="418">
        <f>+ｾ.ｶﾞﾗｽ･ｺﾝｸﾘ･陶磁器くず!$Z$28</f>
        <v>110</v>
      </c>
      <c r="U39" s="418">
        <f>+ｿ.鉱さい!$Z$28</f>
        <v>0</v>
      </c>
      <c r="V39" s="418">
        <f>+ﾀ.がれき類!$Z$28</f>
        <v>250</v>
      </c>
      <c r="W39" s="418">
        <f>+ﾁ.動物のふん尿!$Z$28</f>
        <v>0</v>
      </c>
      <c r="X39" s="418">
        <f>+ﾂ.動物の死体!$Z$28</f>
        <v>0</v>
      </c>
      <c r="Y39" s="418">
        <f>+ﾃ.ばいじん!$Z$28</f>
        <v>0</v>
      </c>
      <c r="Z39" s="419">
        <f>+ﾄ.混合廃棄物その他!$Z$28</f>
        <v>150</v>
      </c>
      <c r="AA39" s="420">
        <f t="shared" si="4"/>
        <v>931.5</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0</v>
      </c>
      <c r="H43" s="427">
        <f>+ｲ.汚泥!$AK$27</f>
        <v>0</v>
      </c>
      <c r="I43" s="427">
        <f>+ｳ.廃油!$AK$27</f>
        <v>0</v>
      </c>
      <c r="J43" s="427">
        <f>+ｴ.廃酸!$AK$27</f>
        <v>0</v>
      </c>
      <c r="K43" s="427">
        <f>+ｵ.廃ｱﾙｶﾘ!$AK$27</f>
        <v>0</v>
      </c>
      <c r="L43" s="427">
        <f>+ｶ.廃ﾌﾟﾗ類!$AK$27</f>
        <v>20</v>
      </c>
      <c r="M43" s="427">
        <f>+ｷ.紙くず!$AK$27</f>
        <v>1.5</v>
      </c>
      <c r="N43" s="427">
        <f>+ｸ.木くず!$AK$27</f>
        <v>100</v>
      </c>
      <c r="O43" s="427">
        <f>+ｹ.繊維くず!$AK$27</f>
        <v>0</v>
      </c>
      <c r="P43" s="427">
        <f>+ｺ.動植物性残さ!$AK$27</f>
        <v>0</v>
      </c>
      <c r="Q43" s="427">
        <f>+ｻ.動物系固形不要物!$AK$27</f>
        <v>0</v>
      </c>
      <c r="R43" s="427">
        <f>+ｼ.ｺﾞﾑくず!$AK$27</f>
        <v>0</v>
      </c>
      <c r="S43" s="427">
        <f>+ｽ.金属くず!$AK$27</f>
        <v>300</v>
      </c>
      <c r="T43" s="427">
        <f>+ｾ.ｶﾞﾗｽ･ｺﾝｸﾘ･陶磁器くず!$AK$27</f>
        <v>110</v>
      </c>
      <c r="U43" s="427">
        <f>+ｿ.鉱さい!$AK$27</f>
        <v>0</v>
      </c>
      <c r="V43" s="427">
        <f>+ﾀ.がれき類!$AK$27</f>
        <v>250</v>
      </c>
      <c r="W43" s="427">
        <f>+ﾁ.動物のふん尿!$AK$27</f>
        <v>0</v>
      </c>
      <c r="X43" s="427">
        <f>+ﾂ.動物の死体!$AK$27</f>
        <v>0</v>
      </c>
      <c r="Y43" s="427">
        <f>+ﾃ.ばいじん!$AK$27</f>
        <v>0</v>
      </c>
      <c r="Z43" s="428">
        <f>+ﾄ.混合廃棄物その他!$AK$27</f>
        <v>150</v>
      </c>
      <c r="AA43" s="429">
        <f t="shared" si="4"/>
        <v>931.5</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15</v>
      </c>
      <c r="M44" s="430">
        <f>+ｷ.紙くず!$AK$30</f>
        <v>1.5</v>
      </c>
      <c r="N44" s="430">
        <f>+ｸ.木くず!$AK$30</f>
        <v>95</v>
      </c>
      <c r="O44" s="430">
        <f>+ｹ.繊維くず!$AK$30</f>
        <v>0</v>
      </c>
      <c r="P44" s="430">
        <f>+ｺ.動植物性残さ!$AK$30</f>
        <v>0</v>
      </c>
      <c r="Q44" s="430">
        <f>+ｻ.動物系固形不要物!$AK$30</f>
        <v>0</v>
      </c>
      <c r="R44" s="430">
        <f>+ｼ.ｺﾞﾑくず!$AK$30</f>
        <v>0</v>
      </c>
      <c r="S44" s="430">
        <f>+ｽ.金属くず!$AK$30</f>
        <v>100</v>
      </c>
      <c r="T44" s="430">
        <f>+ｾ.ｶﾞﾗｽ･ｺﾝｸﾘ･陶磁器くず!$AK$30</f>
        <v>110</v>
      </c>
      <c r="U44" s="430">
        <f>+ｿ.鉱さい!$AK$30</f>
        <v>0</v>
      </c>
      <c r="V44" s="430">
        <f>+ﾀ.がれき類!$AK$30</f>
        <v>180</v>
      </c>
      <c r="W44" s="430">
        <f>+ﾁ.動物のふん尿!$AK$30</f>
        <v>0</v>
      </c>
      <c r="X44" s="430">
        <f>+ﾂ.動物の死体!$AK$30</f>
        <v>0</v>
      </c>
      <c r="Y44" s="430">
        <f>+ﾃ.ばいじん!$AK$30</f>
        <v>0</v>
      </c>
      <c r="Z44" s="431">
        <f>+ﾄ.混合廃棄物その他!$AK$30</f>
        <v>140</v>
      </c>
      <c r="AA44" s="432">
        <f t="shared" si="4"/>
        <v>641.5</v>
      </c>
    </row>
    <row r="45" spans="2:27" ht="24" customHeight="1" x14ac:dyDescent="0.15">
      <c r="B45" s="170"/>
      <c r="C45" s="177"/>
      <c r="D45" s="442" t="s">
        <v>190</v>
      </c>
      <c r="E45" s="799" t="s">
        <v>237</v>
      </c>
      <c r="F45" s="800"/>
      <c r="G45" s="433">
        <f>+ｱ.燃え殻!$AR$24</f>
        <v>0</v>
      </c>
      <c r="H45" s="433">
        <f>+ｲ.汚泥!$AR$24</f>
        <v>0</v>
      </c>
      <c r="I45" s="433">
        <f>+ｳ.廃油!$AR$24</f>
        <v>0</v>
      </c>
      <c r="J45" s="433">
        <f>+ｴ.廃酸!$AR$24</f>
        <v>0</v>
      </c>
      <c r="K45" s="433">
        <f>+ｵ.廃ｱﾙｶﾘ!$AR$24</f>
        <v>0</v>
      </c>
      <c r="L45" s="433">
        <f>+ｶ.廃ﾌﾟﾗ類!$AR$24</f>
        <v>20</v>
      </c>
      <c r="M45" s="433">
        <f>+ｷ.紙くず!$AR$24</f>
        <v>1.5</v>
      </c>
      <c r="N45" s="433">
        <f>+ｸ.木くず!$AR$24</f>
        <v>100</v>
      </c>
      <c r="O45" s="433">
        <f>+ｹ.繊維くず!$AR$24</f>
        <v>0</v>
      </c>
      <c r="P45" s="433">
        <f>+ｺ.動植物性残さ!$AR$24</f>
        <v>0</v>
      </c>
      <c r="Q45" s="433">
        <f>+ｻ.動物系固形不要物!$AR$24</f>
        <v>0</v>
      </c>
      <c r="R45" s="433">
        <f>+ｼ.ｺﾞﾑくず!$AR$24</f>
        <v>0</v>
      </c>
      <c r="S45" s="433">
        <f>+ｽ.金属くず!$AR$24</f>
        <v>300</v>
      </c>
      <c r="T45" s="433">
        <f>+ｾ.ｶﾞﾗｽ･ｺﾝｸﾘ･陶磁器くず!$AR$24</f>
        <v>110</v>
      </c>
      <c r="U45" s="433">
        <f>+ｿ.鉱さい!$AR$24</f>
        <v>0</v>
      </c>
      <c r="V45" s="433">
        <f>+ﾀ.がれき類!$AR$24</f>
        <v>250</v>
      </c>
      <c r="W45" s="433">
        <f>+ﾁ.動物のふん尿!$AR$24</f>
        <v>0</v>
      </c>
      <c r="X45" s="433">
        <f>+ﾂ.動物の死体!$AR$24</f>
        <v>0</v>
      </c>
      <c r="Y45" s="433">
        <f>+ﾃ.ばいじん!$AR$24</f>
        <v>0</v>
      </c>
      <c r="Z45" s="434">
        <f>+ﾄ.混合廃棄物その他!$AR$24</f>
        <v>150</v>
      </c>
      <c r="AA45" s="435">
        <f t="shared" si="4"/>
        <v>931.5</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1.7</v>
      </c>
      <c r="I55" s="480">
        <f t="shared" si="10"/>
        <v>0</v>
      </c>
      <c r="J55" s="480">
        <f t="shared" si="10"/>
        <v>0</v>
      </c>
      <c r="K55" s="480">
        <f t="shared" si="10"/>
        <v>0</v>
      </c>
      <c r="L55" s="480">
        <f t="shared" si="10"/>
        <v>44.6</v>
      </c>
      <c r="M55" s="480">
        <f t="shared" si="10"/>
        <v>3.3</v>
      </c>
      <c r="N55" s="480">
        <f t="shared" si="10"/>
        <v>210.1</v>
      </c>
      <c r="O55" s="480">
        <f t="shared" si="10"/>
        <v>0.5</v>
      </c>
      <c r="P55" s="480">
        <f t="shared" si="10"/>
        <v>0</v>
      </c>
      <c r="Q55" s="480">
        <f t="shared" si="10"/>
        <v>0</v>
      </c>
      <c r="R55" s="480">
        <f t="shared" si="10"/>
        <v>0</v>
      </c>
      <c r="S55" s="480">
        <f t="shared" si="10"/>
        <v>654.79999999999995</v>
      </c>
      <c r="T55" s="480">
        <f t="shared" si="10"/>
        <v>233.8</v>
      </c>
      <c r="U55" s="480">
        <f t="shared" si="10"/>
        <v>0</v>
      </c>
      <c r="V55" s="480">
        <f t="shared" si="10"/>
        <v>553</v>
      </c>
      <c r="W55" s="480">
        <f t="shared" si="10"/>
        <v>0</v>
      </c>
      <c r="X55" s="480">
        <f t="shared" si="10"/>
        <v>0</v>
      </c>
      <c r="Y55" s="480">
        <f t="shared" si="10"/>
        <v>0</v>
      </c>
      <c r="Z55" s="480">
        <f t="shared" si="10"/>
        <v>320.3</v>
      </c>
      <c r="AA55" s="481">
        <f>+AA9+AA19+AA20</f>
        <v>2022.1</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86"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令和6   年  6 月  30 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東京都新宿区西新宿3-18-20</v>
      </c>
      <c r="M16" s="884"/>
      <c r="N16" s="884"/>
      <c r="O16" s="884"/>
      <c r="P16" s="884"/>
      <c r="Q16" s="884"/>
      <c r="R16" s="884"/>
      <c r="S16" s="884"/>
      <c r="T16" s="884"/>
      <c r="U16" s="282"/>
    </row>
    <row r="17" spans="1:21" ht="26.25" customHeight="1" x14ac:dyDescent="0.15">
      <c r="C17" s="86"/>
      <c r="I17" s="25"/>
      <c r="J17" s="25" t="s">
        <v>7</v>
      </c>
      <c r="K17" s="25"/>
      <c r="L17" s="884" t="str">
        <f>+表紙!L41</f>
        <v>代表取締役　野村裕之</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03-3377-9331</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株式会社ラックランド　本社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t="str">
        <f>表紙!P49</f>
        <v>新規</v>
      </c>
      <c r="Q25" s="891"/>
      <c r="R25" s="891"/>
      <c r="S25" s="891"/>
      <c r="T25" s="891"/>
      <c r="U25" s="892"/>
    </row>
    <row r="26" spans="1:21" ht="26.25" customHeight="1" x14ac:dyDescent="0.15">
      <c r="C26" s="538" t="s">
        <v>11</v>
      </c>
      <c r="D26" s="539"/>
      <c r="E26" s="540"/>
      <c r="F26" s="906" t="str">
        <f>+表紙!F50</f>
        <v>東京都新宿区西新宿3-18-20</v>
      </c>
      <c r="G26" s="907"/>
      <c r="H26" s="907"/>
      <c r="I26" s="907"/>
      <c r="J26" s="907"/>
      <c r="K26" s="907"/>
      <c r="L26" s="907"/>
      <c r="M26" s="907"/>
      <c r="N26" s="341" t="s">
        <v>172</v>
      </c>
      <c r="O26"/>
      <c r="P26"/>
      <c r="Q26" s="901" t="str">
        <f>IF(+表紙!Q50="","",+表紙!Q50)</f>
        <v>070-3613-4766</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総合工事業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1086</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980名</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9</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1090.5999999999999</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xml:space="preserve">
１、改装工事の際、発注者に対する解体範囲の縮小提案
２、電子マニフェスト、（産廃委託）電子契約の更なる推進・拡大</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7</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931.5</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１、電子マニフェスト１００％適用への推進、（産廃委託）電子契約適用の更なる推進・拡大継続
２、最終処分先の追跡によるリサイクリ率の見える化
３、処分先におけるリサイクル方式の把握と排出時からリサイクル内容を意識した分別の推進
４、優良認定処理業者への処理委託の拡大、</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１、解体工事時、排出時に個別容器、台車にて分別搬出
２、現場監督の現場巡回による分別指導</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１、混合廃棄物、廃プラなどにおける細分別の実施</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1090.5999999999999</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f>+表紙!K209</f>
        <v>580.70000000000005</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1090.5999999999999</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１、現場での排出時の分別・分断の徹底
２、改装工事の際、発注者に対する解体範囲の縮小提案
３、産廃諸規制に関する社内勉強会の開催
４、電子マニフェスト、（産廃委託）電子契約の更なる推進・拡大</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931.5</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641.5</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931.5</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１、電子マニフェスト、（産廃委託）電子契約適用の更なる推進・拡大
２、最終処分先の追跡によるリサイクリ率の見える化
３、処分先におけるリサイクル方式の把握と排出時からリサイクル内容を意識した分別の推進
４、優良認定処理業者への処理委託の拡大、</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topLeftCell="A4" zoomScaleNormal="100" workbookViewId="0">
      <selection activeCell="C13" sqref="C1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9" zoomScaleNormal="100"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1.7</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1"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9"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24.6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20</v>
      </c>
      <c r="P27" s="718"/>
      <c r="Q27" s="718"/>
      <c r="R27" s="718"/>
      <c r="S27" s="49" t="s">
        <v>38</v>
      </c>
      <c r="T27" s="70"/>
      <c r="U27" s="70"/>
      <c r="X27" s="68" t="s">
        <v>39</v>
      </c>
      <c r="Y27" s="71"/>
      <c r="AG27" s="58"/>
      <c r="AH27" s="58"/>
      <c r="AI27" s="58"/>
      <c r="AJ27" s="58"/>
      <c r="AK27" s="668">
        <f>+AG18+O27</f>
        <v>20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24.6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19.3</v>
      </c>
      <c r="G30" s="674"/>
      <c r="H30" s="214" t="s">
        <v>198</v>
      </c>
      <c r="L30" s="682"/>
      <c r="O30" s="61"/>
      <c r="Q30" s="684">
        <f>+ROUND(Z28,1)+ROUND(Z29,1)+ROUND(Z30,1)</f>
        <v>20</v>
      </c>
      <c r="R30" s="718"/>
      <c r="S30" s="718"/>
      <c r="T30" s="718"/>
      <c r="U30" s="49" t="s">
        <v>16</v>
      </c>
      <c r="X30" s="726" t="s">
        <v>186</v>
      </c>
      <c r="Y30" s="727"/>
      <c r="Z30" s="670"/>
      <c r="AA30" s="671"/>
      <c r="AB30" s="671"/>
      <c r="AC30" s="671"/>
      <c r="AD30" s="671"/>
      <c r="AE30" s="49" t="s">
        <v>13</v>
      </c>
      <c r="AK30" s="655">
        <v>15</v>
      </c>
      <c r="AL30" s="656"/>
      <c r="AM30" s="656"/>
      <c r="AN30" s="656"/>
      <c r="AO30" s="57" t="s">
        <v>13</v>
      </c>
      <c r="AR30" s="667"/>
      <c r="AS30" s="664"/>
      <c r="AT30" s="664"/>
      <c r="AU30" s="665"/>
    </row>
    <row r="31" spans="2:48" ht="27" customHeight="1" thickTop="1" thickBot="1" x14ac:dyDescent="0.2">
      <c r="B31" s="690" t="s">
        <v>375</v>
      </c>
      <c r="C31" s="679"/>
      <c r="D31" s="679"/>
      <c r="E31" s="680"/>
      <c r="F31" s="673">
        <v>24.6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C18"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v>
      </c>
      <c r="P27" s="718"/>
      <c r="Q27" s="718"/>
      <c r="R27" s="718"/>
      <c r="S27" s="49" t="s">
        <v>38</v>
      </c>
      <c r="T27" s="70"/>
      <c r="U27" s="70"/>
      <c r="X27" s="68" t="s">
        <v>39</v>
      </c>
      <c r="Y27" s="71"/>
      <c r="AG27" s="58"/>
      <c r="AH27" s="58"/>
      <c r="AI27" s="58"/>
      <c r="AJ27" s="58"/>
      <c r="AK27" s="668">
        <f>+AG18+O27</f>
        <v>1.5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1.8</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1.8</v>
      </c>
      <c r="G30" s="674"/>
      <c r="H30" s="214" t="s">
        <v>198</v>
      </c>
      <c r="L30" s="682"/>
      <c r="O30" s="61"/>
      <c r="Q30" s="684">
        <f>+ROUND(Z28,1)+ROUND(Z29,1)+ROUND(Z30,1)</f>
        <v>1.5</v>
      </c>
      <c r="R30" s="718"/>
      <c r="S30" s="718"/>
      <c r="T30" s="718"/>
      <c r="U30" s="49" t="s">
        <v>16</v>
      </c>
      <c r="X30" s="726" t="s">
        <v>186</v>
      </c>
      <c r="Y30" s="727"/>
      <c r="Z30" s="670"/>
      <c r="AA30" s="671"/>
      <c r="AB30" s="671"/>
      <c r="AC30" s="671"/>
      <c r="AD30" s="671"/>
      <c r="AE30" s="49" t="s">
        <v>13</v>
      </c>
      <c r="AK30" s="655">
        <v>1.5</v>
      </c>
      <c r="AL30" s="656"/>
      <c r="AM30" s="656"/>
      <c r="AN30" s="656"/>
      <c r="AO30" s="57" t="s">
        <v>13</v>
      </c>
      <c r="AR30" s="667"/>
      <c r="AS30" s="664"/>
      <c r="AT30" s="664"/>
      <c r="AU30" s="665"/>
    </row>
    <row r="31" spans="2:48" ht="27" customHeight="1" thickTop="1" thickBot="1" x14ac:dyDescent="0.2">
      <c r="B31" s="690" t="s">
        <v>375</v>
      </c>
      <c r="C31" s="679"/>
      <c r="D31" s="679"/>
      <c r="E31" s="680"/>
      <c r="F31" s="673">
        <v>1.8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B22" workbookViewId="0">
      <selection activeCell="Q41" sqref="Q4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株式会社ラックランド　本社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100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110.1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100</v>
      </c>
      <c r="P27" s="718"/>
      <c r="Q27" s="718"/>
      <c r="R27" s="718"/>
      <c r="S27" s="49" t="s">
        <v>38</v>
      </c>
      <c r="T27" s="70"/>
      <c r="U27" s="70"/>
      <c r="X27" s="68" t="s">
        <v>39</v>
      </c>
      <c r="Y27" s="71"/>
      <c r="AG27" s="58"/>
      <c r="AH27" s="58"/>
      <c r="AI27" s="58"/>
      <c r="AJ27" s="58"/>
      <c r="AK27" s="668">
        <f>+AG18+O27</f>
        <v>100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110.1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97.7</v>
      </c>
      <c r="G30" s="674"/>
      <c r="H30" s="214" t="s">
        <v>198</v>
      </c>
      <c r="L30" s="682"/>
      <c r="O30" s="61"/>
      <c r="Q30" s="684">
        <f>+ROUND(Z28,1)+ROUND(Z29,1)+ROUND(Z30,1)</f>
        <v>100</v>
      </c>
      <c r="R30" s="718"/>
      <c r="S30" s="718"/>
      <c r="T30" s="718"/>
      <c r="U30" s="49" t="s">
        <v>16</v>
      </c>
      <c r="X30" s="726" t="s">
        <v>186</v>
      </c>
      <c r="Y30" s="727"/>
      <c r="Z30" s="670"/>
      <c r="AA30" s="671"/>
      <c r="AB30" s="671"/>
      <c r="AC30" s="671"/>
      <c r="AD30" s="671"/>
      <c r="AE30" s="49" t="s">
        <v>13</v>
      </c>
      <c r="AK30" s="655">
        <v>95</v>
      </c>
      <c r="AL30" s="656"/>
      <c r="AM30" s="656"/>
      <c r="AN30" s="656"/>
      <c r="AO30" s="57" t="s">
        <v>13</v>
      </c>
      <c r="AR30" s="667"/>
      <c r="AS30" s="664"/>
      <c r="AT30" s="664"/>
      <c r="AU30" s="665"/>
    </row>
    <row r="31" spans="2:48" ht="27" customHeight="1" thickTop="1" thickBot="1" x14ac:dyDescent="0.2">
      <c r="B31" s="690" t="s">
        <v>375</v>
      </c>
      <c r="C31" s="679"/>
      <c r="D31" s="679"/>
      <c r="E31" s="680"/>
      <c r="F31" s="673">
        <v>110.1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2024-07-30T06:02:18Z</dcterms:created>
  <dcterms:modified xsi:type="dcterms:W3CDTF">2024-09-09T03:52:43Z</dcterms:modified>
</cp:coreProperties>
</file>